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160" yWindow="0" windowWidth="26140" windowHeight="14960" tabRatio="289" activeTab="2"/>
  </bookViews>
  <sheets>
    <sheet name="distance" sheetId="1" r:id="rId1"/>
    <sheet name="mesures (1)" sheetId="3" r:id="rId2"/>
    <sheet name="mesures (2)" sheetId="4" r:id="rId3"/>
  </sheets>
  <definedNames>
    <definedName name="solver_adj" localSheetId="1" hidden="1">'mesures (1)'!$J$7,'mesures (1)'!$G$8</definedName>
    <definedName name="solver_adj" localSheetId="2" hidden="1">'mesures (2)'!$J$7,'mesures (2)'!$G$8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in" localSheetId="1" hidden="1">2</definedName>
    <definedName name="solver_lin" localSheetId="2" hidden="1">2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2</definedName>
    <definedName name="solver_neg" localSheetId="2" hidden="1">2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nwt" localSheetId="1" hidden="1">1</definedName>
    <definedName name="solver_nwt" localSheetId="2" hidden="1">1</definedName>
    <definedName name="solver_opt" localSheetId="1" hidden="1">'mesures (1)'!$M$42</definedName>
    <definedName name="solver_opt" localSheetId="2" hidden="1">'mesures (2)'!$M$44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lx" localSheetId="1" hidden="1">1</definedName>
    <definedName name="solver_rlx" localSheetId="2" hidden="1">1</definedName>
    <definedName name="solver_rsd" localSheetId="1" hidden="1">0</definedName>
    <definedName name="solver_rsd" localSheetId="2" hidden="1">0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100</definedName>
    <definedName name="solver_tim" localSheetId="2" hidden="1">100</definedName>
    <definedName name="solver_tol" localSheetId="1" hidden="1">0.05</definedName>
    <definedName name="solver_tol" localSheetId="2" hidden="1">0.05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2</definedName>
    <definedName name="solver_ver" localSheetId="2" hidden="1">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4" i="4" l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13" i="4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13" i="3"/>
  <c r="A7" i="1"/>
  <c r="B13" i="1"/>
  <c r="C13" i="1"/>
  <c r="D13" i="1"/>
  <c r="E13" i="1"/>
  <c r="B14" i="1"/>
  <c r="C14" i="1"/>
  <c r="D14" i="1"/>
  <c r="E14" i="1"/>
  <c r="B15" i="1"/>
  <c r="C15" i="1"/>
  <c r="D15" i="1"/>
  <c r="E15" i="1"/>
  <c r="B16" i="1"/>
  <c r="C16" i="1"/>
  <c r="D16" i="1"/>
  <c r="E16" i="1"/>
  <c r="B17" i="1"/>
  <c r="C17" i="1"/>
  <c r="D17" i="1"/>
  <c r="E17" i="1"/>
  <c r="B18" i="1"/>
  <c r="C18" i="1"/>
  <c r="D18" i="1"/>
  <c r="E18" i="1"/>
  <c r="B19" i="1"/>
  <c r="C19" i="1"/>
  <c r="D19" i="1"/>
  <c r="E19" i="1"/>
  <c r="B20" i="1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B24" i="1"/>
  <c r="C24" i="1"/>
  <c r="D24" i="1"/>
  <c r="E24" i="1"/>
  <c r="B25" i="1"/>
  <c r="C25" i="1"/>
  <c r="D25" i="1"/>
  <c r="E25" i="1"/>
  <c r="B26" i="1"/>
  <c r="C26" i="1"/>
  <c r="D26" i="1"/>
  <c r="E26" i="1"/>
  <c r="B27" i="1"/>
  <c r="C27" i="1"/>
  <c r="D27" i="1"/>
  <c r="E27" i="1"/>
  <c r="B28" i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D33" i="1"/>
  <c r="E33" i="1"/>
  <c r="B34" i="1"/>
  <c r="C34" i="1"/>
  <c r="D34" i="1"/>
  <c r="E34" i="1"/>
  <c r="B35" i="1"/>
  <c r="C35" i="1"/>
  <c r="D35" i="1"/>
  <c r="E35" i="1"/>
  <c r="B36" i="1"/>
  <c r="C36" i="1"/>
  <c r="D36" i="1"/>
  <c r="E36" i="1"/>
  <c r="B37" i="1"/>
  <c r="C37" i="1"/>
  <c r="D37" i="1"/>
  <c r="E37" i="1"/>
  <c r="B38" i="1"/>
  <c r="C38" i="1"/>
  <c r="D38" i="1"/>
  <c r="E38" i="1"/>
  <c r="B39" i="1"/>
  <c r="C39" i="1"/>
  <c r="D39" i="1"/>
  <c r="E39" i="1"/>
  <c r="B40" i="1"/>
  <c r="C40" i="1"/>
  <c r="D40" i="1"/>
  <c r="E40" i="1"/>
  <c r="B41" i="1"/>
  <c r="C41" i="1"/>
  <c r="D41" i="1"/>
  <c r="E41" i="1"/>
  <c r="B42" i="1"/>
  <c r="C42" i="1"/>
  <c r="D42" i="1"/>
  <c r="E42" i="1"/>
  <c r="B43" i="1"/>
  <c r="C43" i="1"/>
  <c r="D43" i="1"/>
  <c r="E43" i="1"/>
  <c r="B44" i="1"/>
  <c r="C44" i="1"/>
  <c r="D44" i="1"/>
  <c r="E44" i="1"/>
  <c r="B45" i="1"/>
  <c r="C45" i="1"/>
  <c r="D45" i="1"/>
  <c r="E45" i="1"/>
  <c r="B46" i="1"/>
  <c r="C46" i="1"/>
  <c r="D46" i="1"/>
  <c r="E46" i="1"/>
  <c r="B47" i="1"/>
  <c r="C47" i="1"/>
  <c r="D47" i="1"/>
  <c r="E47" i="1"/>
  <c r="B48" i="1"/>
  <c r="C48" i="1"/>
  <c r="D48" i="1"/>
  <c r="E48" i="1"/>
  <c r="B49" i="1"/>
  <c r="C49" i="1"/>
  <c r="D49" i="1"/>
  <c r="E49" i="1"/>
  <c r="B50" i="1"/>
  <c r="C50" i="1"/>
  <c r="D50" i="1"/>
  <c r="E50" i="1"/>
  <c r="B51" i="1"/>
  <c r="C51" i="1"/>
  <c r="D51" i="1"/>
  <c r="E51" i="1"/>
  <c r="B52" i="1"/>
  <c r="C52" i="1"/>
  <c r="D52" i="1"/>
  <c r="E52" i="1"/>
  <c r="B53" i="1"/>
  <c r="C53" i="1"/>
  <c r="D53" i="1"/>
  <c r="E53" i="1"/>
  <c r="G4" i="3"/>
  <c r="H7" i="3"/>
  <c r="C13" i="3"/>
  <c r="D13" i="3"/>
  <c r="E13" i="3"/>
  <c r="F13" i="3"/>
  <c r="M13" i="3"/>
  <c r="C14" i="3"/>
  <c r="D14" i="3"/>
  <c r="E14" i="3"/>
  <c r="F14" i="3"/>
  <c r="M14" i="3"/>
  <c r="C15" i="3"/>
  <c r="D15" i="3"/>
  <c r="E15" i="3"/>
  <c r="F15" i="3"/>
  <c r="M15" i="3"/>
  <c r="C16" i="3"/>
  <c r="D16" i="3"/>
  <c r="E16" i="3"/>
  <c r="F16" i="3"/>
  <c r="M16" i="3"/>
  <c r="C17" i="3"/>
  <c r="D17" i="3"/>
  <c r="E17" i="3"/>
  <c r="F17" i="3"/>
  <c r="M17" i="3"/>
  <c r="C18" i="3"/>
  <c r="D18" i="3"/>
  <c r="E18" i="3"/>
  <c r="F18" i="3"/>
  <c r="M18" i="3"/>
  <c r="C19" i="3"/>
  <c r="D19" i="3"/>
  <c r="E19" i="3"/>
  <c r="F19" i="3"/>
  <c r="M19" i="3"/>
  <c r="C20" i="3"/>
  <c r="D20" i="3"/>
  <c r="E20" i="3"/>
  <c r="F20" i="3"/>
  <c r="M20" i="3"/>
  <c r="C21" i="3"/>
  <c r="D21" i="3"/>
  <c r="E21" i="3"/>
  <c r="F21" i="3"/>
  <c r="M21" i="3"/>
  <c r="C22" i="3"/>
  <c r="D22" i="3"/>
  <c r="E22" i="3"/>
  <c r="F22" i="3"/>
  <c r="M22" i="3"/>
  <c r="C23" i="3"/>
  <c r="D23" i="3"/>
  <c r="E23" i="3"/>
  <c r="F23" i="3"/>
  <c r="M23" i="3"/>
  <c r="C24" i="3"/>
  <c r="D24" i="3"/>
  <c r="E24" i="3"/>
  <c r="F24" i="3"/>
  <c r="M24" i="3"/>
  <c r="C25" i="3"/>
  <c r="D25" i="3"/>
  <c r="E25" i="3"/>
  <c r="F25" i="3"/>
  <c r="M25" i="3"/>
  <c r="C26" i="3"/>
  <c r="D26" i="3"/>
  <c r="E26" i="3"/>
  <c r="F26" i="3"/>
  <c r="M26" i="3"/>
  <c r="E27" i="3"/>
  <c r="F27" i="3"/>
  <c r="M27" i="3"/>
  <c r="E28" i="3"/>
  <c r="F28" i="3"/>
  <c r="M28" i="3"/>
  <c r="E29" i="3"/>
  <c r="F29" i="3"/>
  <c r="M29" i="3"/>
  <c r="E30" i="3"/>
  <c r="F30" i="3"/>
  <c r="M30" i="3"/>
  <c r="E31" i="3"/>
  <c r="F31" i="3"/>
  <c r="M31" i="3"/>
  <c r="E32" i="3"/>
  <c r="F32" i="3"/>
  <c r="M32" i="3"/>
  <c r="E33" i="3"/>
  <c r="F33" i="3"/>
  <c r="M33" i="3"/>
  <c r="E34" i="3"/>
  <c r="F34" i="3"/>
  <c r="M34" i="3"/>
  <c r="E35" i="3"/>
  <c r="F35" i="3"/>
  <c r="M35" i="3"/>
  <c r="E36" i="3"/>
  <c r="F36" i="3"/>
  <c r="M36" i="3"/>
  <c r="E37" i="3"/>
  <c r="F37" i="3"/>
  <c r="M37" i="3"/>
  <c r="E38" i="3"/>
  <c r="F38" i="3"/>
  <c r="M38" i="3"/>
  <c r="E39" i="3"/>
  <c r="F39" i="3"/>
  <c r="M39" i="3"/>
  <c r="E40" i="3"/>
  <c r="F40" i="3"/>
  <c r="M40" i="3"/>
  <c r="E41" i="3"/>
  <c r="F41" i="3"/>
  <c r="M41" i="3"/>
  <c r="M42" i="3"/>
  <c r="G4" i="4"/>
  <c r="H7" i="4"/>
  <c r="C13" i="4"/>
  <c r="D13" i="4"/>
  <c r="E13" i="4"/>
  <c r="F13" i="4"/>
  <c r="M13" i="4"/>
  <c r="C14" i="4"/>
  <c r="D14" i="4"/>
  <c r="E14" i="4"/>
  <c r="F14" i="4"/>
  <c r="M14" i="4"/>
  <c r="C15" i="4"/>
  <c r="D15" i="4"/>
  <c r="E15" i="4"/>
  <c r="F15" i="4"/>
  <c r="M15" i="4"/>
  <c r="C16" i="4"/>
  <c r="D16" i="4"/>
  <c r="E16" i="4"/>
  <c r="F16" i="4"/>
  <c r="M16" i="4"/>
  <c r="C17" i="4"/>
  <c r="D17" i="4"/>
  <c r="E17" i="4"/>
  <c r="F17" i="4"/>
  <c r="M17" i="4"/>
  <c r="C18" i="4"/>
  <c r="D18" i="4"/>
  <c r="E18" i="4"/>
  <c r="F18" i="4"/>
  <c r="M18" i="4"/>
  <c r="C19" i="4"/>
  <c r="D19" i="4"/>
  <c r="E19" i="4"/>
  <c r="F19" i="4"/>
  <c r="M19" i="4"/>
  <c r="C20" i="4"/>
  <c r="D20" i="4"/>
  <c r="E20" i="4"/>
  <c r="F20" i="4"/>
  <c r="M20" i="4"/>
  <c r="C21" i="4"/>
  <c r="D21" i="4"/>
  <c r="E21" i="4"/>
  <c r="F21" i="4"/>
  <c r="M21" i="4"/>
  <c r="C22" i="4"/>
  <c r="D22" i="4"/>
  <c r="E22" i="4"/>
  <c r="F22" i="4"/>
  <c r="M22" i="4"/>
  <c r="C23" i="4"/>
  <c r="D23" i="4"/>
  <c r="E23" i="4"/>
  <c r="F23" i="4"/>
  <c r="M23" i="4"/>
  <c r="C24" i="4"/>
  <c r="D24" i="4"/>
  <c r="E24" i="4"/>
  <c r="F24" i="4"/>
  <c r="M24" i="4"/>
  <c r="C25" i="4"/>
  <c r="D25" i="4"/>
  <c r="E25" i="4"/>
  <c r="F25" i="4"/>
  <c r="M25" i="4"/>
  <c r="C26" i="4"/>
  <c r="D26" i="4"/>
  <c r="E26" i="4"/>
  <c r="F26" i="4"/>
  <c r="M26" i="4"/>
  <c r="C27" i="4"/>
  <c r="D27" i="4"/>
  <c r="E27" i="4"/>
  <c r="F27" i="4"/>
  <c r="M27" i="4"/>
  <c r="E28" i="4"/>
  <c r="F28" i="4"/>
  <c r="M28" i="4"/>
  <c r="E29" i="4"/>
  <c r="F29" i="4"/>
  <c r="M29" i="4"/>
  <c r="E30" i="4"/>
  <c r="F30" i="4"/>
  <c r="M30" i="4"/>
  <c r="E31" i="4"/>
  <c r="F31" i="4"/>
  <c r="M31" i="4"/>
  <c r="E32" i="4"/>
  <c r="F32" i="4"/>
  <c r="M32" i="4"/>
  <c r="E33" i="4"/>
  <c r="F33" i="4"/>
  <c r="M33" i="4"/>
  <c r="E34" i="4"/>
  <c r="F34" i="4"/>
  <c r="M34" i="4"/>
  <c r="E35" i="4"/>
  <c r="F35" i="4"/>
  <c r="M35" i="4"/>
  <c r="E36" i="4"/>
  <c r="F36" i="4"/>
  <c r="M36" i="4"/>
  <c r="E37" i="4"/>
  <c r="F37" i="4"/>
  <c r="M37" i="4"/>
  <c r="E38" i="4"/>
  <c r="F38" i="4"/>
  <c r="M38" i="4"/>
  <c r="E39" i="4"/>
  <c r="F39" i="4"/>
  <c r="M39" i="4"/>
  <c r="E40" i="4"/>
  <c r="F40" i="4"/>
  <c r="M40" i="4"/>
  <c r="E41" i="4"/>
  <c r="F41" i="4"/>
  <c r="M41" i="4"/>
  <c r="E42" i="4"/>
  <c r="F42" i="4"/>
  <c r="M42" i="4"/>
  <c r="E43" i="4"/>
  <c r="F43" i="4"/>
  <c r="M43" i="4"/>
  <c r="M44" i="4"/>
</calcChain>
</file>

<file path=xl/comments1.xml><?xml version="1.0" encoding="utf-8"?>
<comments xmlns="http://schemas.openxmlformats.org/spreadsheetml/2006/main">
  <authors>
    <author>Jean-Michel Laffaille</author>
  </authors>
  <commentList>
    <comment ref="K3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l'incertitude vient surtout de l'épaisseur de l'enroulement du fil</t>
        </r>
      </text>
    </comment>
    <comment ref="K6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l'incertitude vient surtout de l'épaisseur de l'enroulement du fil</t>
        </r>
      </text>
    </comment>
    <comment ref="G8" authorId="0">
      <text>
        <r>
          <rPr>
            <b/>
            <sz val="9"/>
            <color indexed="81"/>
            <rFont val="Verdana"/>
          </rPr>
          <t>Jean-Michel Laffaille:</t>
        </r>
        <r>
          <rPr>
            <sz val="9"/>
            <color indexed="81"/>
            <rFont val="Verdana"/>
          </rPr>
          <t xml:space="preserve">
valeur ajustée à l'aide du solveur</t>
        </r>
      </text>
    </comment>
    <comment ref="L11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une amélioration possible consisterait à propager l'incertitude sur l'expression théorique</t>
        </r>
      </text>
    </comment>
  </commentList>
</comments>
</file>

<file path=xl/comments2.xml><?xml version="1.0" encoding="utf-8"?>
<comments xmlns="http://schemas.openxmlformats.org/spreadsheetml/2006/main">
  <authors>
    <author>Jean-Michel Laffaille</author>
  </authors>
  <commentList>
    <comment ref="K3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l'incertitude vient surtout de l'épaisseur de l'enroulement du fil</t>
        </r>
      </text>
    </comment>
    <comment ref="K6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l'incertitude vient surtout de l'épaisseur de l'enroulement du fil</t>
        </r>
      </text>
    </comment>
    <comment ref="G8" authorId="0">
      <text>
        <r>
          <rPr>
            <b/>
            <sz val="9"/>
            <color indexed="81"/>
            <rFont val="Verdana"/>
          </rPr>
          <t>Jean-Michel Laffaille:</t>
        </r>
        <r>
          <rPr>
            <sz val="9"/>
            <color indexed="81"/>
            <rFont val="Verdana"/>
          </rPr>
          <t xml:space="preserve">
valeur ajustée à l'aide du solveur</t>
        </r>
      </text>
    </comment>
    <comment ref="L11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une amélioration possible consisterait à propager l'incertitude sur l'expression théorique</t>
        </r>
      </text>
    </comment>
  </commentList>
</comments>
</file>

<file path=xl/sharedStrings.xml><?xml version="1.0" encoding="utf-8"?>
<sst xmlns="http://schemas.openxmlformats.org/spreadsheetml/2006/main" count="54" uniqueCount="23">
  <si>
    <t>Bobines de Helmholtz</t>
  </si>
  <si>
    <t>étude du champ magnétique sur l'axe</t>
  </si>
  <si>
    <t>b(x)</t>
  </si>
  <si>
    <t>a</t>
  </si>
  <si>
    <r>
      <t>b</t>
    </r>
    <r>
      <rPr>
        <b/>
        <vertAlign val="subscript"/>
        <sz val="10"/>
        <rFont val="Verdana"/>
      </rPr>
      <t>1</t>
    </r>
    <r>
      <rPr>
        <b/>
        <sz val="10"/>
        <rFont val="Verdana"/>
      </rPr>
      <t>(x)</t>
    </r>
  </si>
  <si>
    <r>
      <t>b</t>
    </r>
    <r>
      <rPr>
        <b/>
        <vertAlign val="subscript"/>
        <sz val="10"/>
        <rFont val="Verdana"/>
      </rPr>
      <t>2</t>
    </r>
    <r>
      <rPr>
        <b/>
        <sz val="10"/>
        <rFont val="Verdana"/>
      </rPr>
      <t>(x)</t>
    </r>
  </si>
  <si>
    <t>X</t>
  </si>
  <si>
    <r>
      <t>b</t>
    </r>
    <r>
      <rPr>
        <b/>
        <vertAlign val="subscript"/>
        <sz val="10"/>
        <rFont val="Verdana"/>
      </rPr>
      <t>H</t>
    </r>
    <r>
      <rPr>
        <b/>
        <sz val="10"/>
        <rFont val="Verdana"/>
      </rPr>
      <t>(x)</t>
    </r>
  </si>
  <si>
    <r>
      <t>B</t>
    </r>
    <r>
      <rPr>
        <b/>
        <vertAlign val="subscript"/>
        <sz val="10"/>
        <rFont val="Verdana"/>
      </rPr>
      <t>x</t>
    </r>
    <r>
      <rPr>
        <b/>
        <sz val="10"/>
        <rFont val="Verdana"/>
      </rPr>
      <t xml:space="preserve"> (mT)</t>
    </r>
  </si>
  <si>
    <t>x  (cm)</t>
  </si>
  <si>
    <r>
      <t>B</t>
    </r>
    <r>
      <rPr>
        <b/>
        <vertAlign val="subscript"/>
        <sz val="10"/>
        <rFont val="Verdana"/>
      </rPr>
      <t>r</t>
    </r>
    <r>
      <rPr>
        <b/>
        <sz val="10"/>
        <rFont val="Verdana"/>
      </rPr>
      <t xml:space="preserve"> (mT)</t>
    </r>
  </si>
  <si>
    <r>
      <t>B</t>
    </r>
    <r>
      <rPr>
        <b/>
        <vertAlign val="subscript"/>
        <sz val="10"/>
        <rFont val="Verdana"/>
      </rPr>
      <t>x+</t>
    </r>
    <r>
      <rPr>
        <b/>
        <sz val="10"/>
        <rFont val="Verdana"/>
      </rPr>
      <t xml:space="preserve"> (mT)</t>
    </r>
  </si>
  <si>
    <r>
      <t>B</t>
    </r>
    <r>
      <rPr>
        <b/>
        <vertAlign val="subscript"/>
        <sz val="10"/>
        <rFont val="Verdana"/>
      </rPr>
      <t>x-</t>
    </r>
    <r>
      <rPr>
        <b/>
        <sz val="10"/>
        <rFont val="Verdana"/>
      </rPr>
      <t xml:space="preserve"> (mT)</t>
    </r>
  </si>
  <si>
    <t>±</t>
  </si>
  <si>
    <r>
      <t>B</t>
    </r>
    <r>
      <rPr>
        <b/>
        <vertAlign val="subscript"/>
        <sz val="10"/>
        <rFont val="Verdana"/>
      </rPr>
      <t>r+</t>
    </r>
    <r>
      <rPr>
        <b/>
        <sz val="10"/>
        <rFont val="Verdana"/>
      </rPr>
      <t xml:space="preserve"> (mT)</t>
    </r>
  </si>
  <si>
    <r>
      <t>B</t>
    </r>
    <r>
      <rPr>
        <b/>
        <vertAlign val="subscript"/>
        <sz val="10"/>
        <rFont val="Verdana"/>
      </rPr>
      <t>r-</t>
    </r>
    <r>
      <rPr>
        <b/>
        <sz val="10"/>
        <rFont val="Verdana"/>
      </rPr>
      <t xml:space="preserve"> (mT)</t>
    </r>
  </si>
  <si>
    <t>I  (A)</t>
  </si>
  <si>
    <t>R  (m)</t>
  </si>
  <si>
    <t>a  (m)</t>
  </si>
  <si>
    <r>
      <t>B</t>
    </r>
    <r>
      <rPr>
        <b/>
        <vertAlign val="subscript"/>
        <sz val="10"/>
        <rFont val="Verdana"/>
      </rPr>
      <t>xH</t>
    </r>
    <r>
      <rPr>
        <b/>
        <sz val="10"/>
        <rFont val="Verdana"/>
      </rPr>
      <t xml:space="preserve"> (mT)</t>
    </r>
  </si>
  <si>
    <t>N</t>
  </si>
  <si>
    <r>
      <t>m</t>
    </r>
    <r>
      <rPr>
        <b/>
        <vertAlign val="subscript"/>
        <sz val="10"/>
        <rFont val="Verdana"/>
      </rPr>
      <t>0</t>
    </r>
    <r>
      <rPr>
        <b/>
        <sz val="10"/>
        <rFont val="Verdana"/>
      </rPr>
      <t xml:space="preserve">  (H.m</t>
    </r>
    <r>
      <rPr>
        <b/>
        <vertAlign val="superscript"/>
        <sz val="10"/>
        <rFont val="Verdana"/>
      </rPr>
      <t>-1</t>
    </r>
    <r>
      <rPr>
        <b/>
        <sz val="10"/>
        <rFont val="Verdana"/>
      </rPr>
      <t>)</t>
    </r>
  </si>
  <si>
    <r>
      <t>c</t>
    </r>
    <r>
      <rPr>
        <b/>
        <vertAlign val="superscript"/>
        <sz val="10"/>
        <rFont val="Verdana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</si>
</sst>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"/>
    <numFmt numFmtId="167" formatCode="0.000E+00;\ꐄ"/>
  </numFmts>
  <fonts count="15" x14ac:knownFonts="1">
    <font>
      <sz val="10"/>
      <name val="Verdana"/>
    </font>
    <font>
      <b/>
      <sz val="10"/>
      <name val="Verdana"/>
    </font>
    <font>
      <sz val="12"/>
      <name val="Textile"/>
    </font>
    <font>
      <sz val="14"/>
      <name val="Textile"/>
    </font>
    <font>
      <b/>
      <vertAlign val="subscript"/>
      <sz val="10"/>
      <name val="Verdana"/>
    </font>
    <font>
      <sz val="9"/>
      <color indexed="81"/>
      <name val="Geneva"/>
    </font>
    <font>
      <b/>
      <sz val="9"/>
      <color indexed="81"/>
      <name val="Geneva"/>
    </font>
    <font>
      <b/>
      <sz val="10"/>
      <name val="Symbol"/>
    </font>
    <font>
      <b/>
      <vertAlign val="superscript"/>
      <sz val="10"/>
      <name val="Verdana"/>
    </font>
    <font>
      <sz val="8"/>
      <name val="Verdana"/>
    </font>
    <font>
      <i/>
      <sz val="10"/>
      <color indexed="10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9"/>
      <color indexed="81"/>
      <name val="Verdana"/>
    </font>
    <font>
      <b/>
      <sz val="9"/>
      <color indexed="81"/>
      <name val="Verdana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6" fontId="0" fillId="0" borderId="1" xfId="0" applyNumberFormat="1" applyBorder="1" applyAlignment="1">
      <alignment horizontal="center"/>
    </xf>
    <xf numFmtId="2" fontId="10" fillId="0" borderId="0" xfId="0" applyNumberFormat="1" applyFont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21252665679"/>
          <c:y val="0.0595239825264559"/>
          <c:w val="0.847953619921884"/>
          <c:h val="0.79166896760186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distance!$A$13:$A$53</c:f>
              <c:numCache>
                <c:formatCode>0.0</c:formatCode>
                <c:ptCount val="41"/>
                <c:pt idx="0">
                  <c:v>-2.0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</c:v>
                </c:pt>
                <c:pt idx="10">
                  <c:v>-1.0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0.0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1.0</c:v>
                </c:pt>
                <c:pt idx="31">
                  <c:v>1.1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2.0</c:v>
                </c:pt>
              </c:numCache>
            </c:numRef>
          </c:xVal>
          <c:yVal>
            <c:numRef>
              <c:f>distance!$B$13:$B$53</c:f>
              <c:numCache>
                <c:formatCode>0.000</c:formatCode>
                <c:ptCount val="41"/>
                <c:pt idx="0">
                  <c:v>0.262370655600197</c:v>
                </c:pt>
                <c:pt idx="1">
                  <c:v>0.304376829862585</c:v>
                </c:pt>
                <c:pt idx="2">
                  <c:v>0.353553390593274</c:v>
                </c:pt>
                <c:pt idx="3">
                  <c:v>0.410659749307827</c:v>
                </c:pt>
                <c:pt idx="4">
                  <c:v>0.476139517953067</c:v>
                </c:pt>
                <c:pt idx="5">
                  <c:v>0.549820080885262</c:v>
                </c:pt>
                <c:pt idx="6">
                  <c:v>0.6305095042004</c:v>
                </c:pt>
                <c:pt idx="7">
                  <c:v>0.715541752799933</c:v>
                </c:pt>
                <c:pt idx="8">
                  <c:v>0.800410940418327</c:v>
                </c:pt>
                <c:pt idx="9">
                  <c:v>0.878739711212065</c:v>
                </c:pt>
                <c:pt idx="10">
                  <c:v>0.942866034318192</c:v>
                </c:pt>
                <c:pt idx="11">
                  <c:v>0.985185336841573</c:v>
                </c:pt>
                <c:pt idx="12">
                  <c:v>1.0</c:v>
                </c:pt>
                <c:pt idx="13">
                  <c:v>0.985185336841573</c:v>
                </c:pt>
                <c:pt idx="14">
                  <c:v>0.942866034318192</c:v>
                </c:pt>
                <c:pt idx="15">
                  <c:v>0.878739711212065</c:v>
                </c:pt>
                <c:pt idx="16">
                  <c:v>0.800410940418327</c:v>
                </c:pt>
                <c:pt idx="17">
                  <c:v>0.715541752799933</c:v>
                </c:pt>
                <c:pt idx="18">
                  <c:v>0.6305095042004</c:v>
                </c:pt>
                <c:pt idx="19">
                  <c:v>0.549820080885262</c:v>
                </c:pt>
                <c:pt idx="20">
                  <c:v>0.476139517953067</c:v>
                </c:pt>
                <c:pt idx="21">
                  <c:v>0.410659749307827</c:v>
                </c:pt>
                <c:pt idx="22">
                  <c:v>0.353553390593274</c:v>
                </c:pt>
                <c:pt idx="23">
                  <c:v>0.304376829862585</c:v>
                </c:pt>
                <c:pt idx="24">
                  <c:v>0.262370655600197</c:v>
                </c:pt>
                <c:pt idx="25">
                  <c:v>0.226658275408808</c:v>
                </c:pt>
                <c:pt idx="26">
                  <c:v>0.19636425463483</c:v>
                </c:pt>
                <c:pt idx="27">
                  <c:v>0.170676983453917</c:v>
                </c:pt>
                <c:pt idx="28">
                  <c:v>0.148876106742466</c:v>
                </c:pt>
                <c:pt idx="29">
                  <c:v>0.130339364155114</c:v>
                </c:pt>
                <c:pt idx="30">
                  <c:v>0.114538427164772</c:v>
                </c:pt>
                <c:pt idx="31">
                  <c:v>0.101029594974538</c:v>
                </c:pt>
                <c:pt idx="32">
                  <c:v>0.0894427190999916</c:v>
                </c:pt>
                <c:pt idx="33">
                  <c:v>0.0794701627342602</c:v>
                </c:pt>
                <c:pt idx="34">
                  <c:v>0.0708566685447232</c:v>
                </c:pt>
                <c:pt idx="35">
                  <c:v>0.0633904787622337</c:v>
                </c:pt>
                <c:pt idx="36">
                  <c:v>0.0568957669549385</c:v>
                </c:pt>
                <c:pt idx="37">
                  <c:v>0.0512263001867729</c:v>
                </c:pt>
                <c:pt idx="38">
                  <c:v>0.0462601906325862</c:v>
                </c:pt>
                <c:pt idx="39">
                  <c:v>0.0418955797133406</c:v>
                </c:pt>
                <c:pt idx="40">
                  <c:v>0.0380471037328231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distance!$A$13:$A$53</c:f>
              <c:numCache>
                <c:formatCode>0.0</c:formatCode>
                <c:ptCount val="41"/>
                <c:pt idx="0">
                  <c:v>-2.0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</c:v>
                </c:pt>
                <c:pt idx="10">
                  <c:v>-1.0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0.0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1.0</c:v>
                </c:pt>
                <c:pt idx="31">
                  <c:v>1.1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2.0</c:v>
                </c:pt>
              </c:numCache>
            </c:numRef>
          </c:xVal>
          <c:yVal>
            <c:numRef>
              <c:f>distance!$C$13:$C$53</c:f>
              <c:numCache>
                <c:formatCode>0.000</c:formatCode>
                <c:ptCount val="41"/>
                <c:pt idx="0">
                  <c:v>0.0380471037328231</c:v>
                </c:pt>
                <c:pt idx="1">
                  <c:v>0.0418955797133406</c:v>
                </c:pt>
                <c:pt idx="2">
                  <c:v>0.0462601906325862</c:v>
                </c:pt>
                <c:pt idx="3">
                  <c:v>0.0512263001867729</c:v>
                </c:pt>
                <c:pt idx="4">
                  <c:v>0.0568957669549385</c:v>
                </c:pt>
                <c:pt idx="5">
                  <c:v>0.0633904787622337</c:v>
                </c:pt>
                <c:pt idx="6">
                  <c:v>0.0708566685447232</c:v>
                </c:pt>
                <c:pt idx="7">
                  <c:v>0.0794701627342602</c:v>
                </c:pt>
                <c:pt idx="8">
                  <c:v>0.0894427190999916</c:v>
                </c:pt>
                <c:pt idx="9">
                  <c:v>0.101029594974538</c:v>
                </c:pt>
                <c:pt idx="10">
                  <c:v>0.114538427164772</c:v>
                </c:pt>
                <c:pt idx="11">
                  <c:v>0.130339364155114</c:v>
                </c:pt>
                <c:pt idx="12">
                  <c:v>0.148876106742466</c:v>
                </c:pt>
                <c:pt idx="13">
                  <c:v>0.170676983453917</c:v>
                </c:pt>
                <c:pt idx="14">
                  <c:v>0.19636425463483</c:v>
                </c:pt>
                <c:pt idx="15">
                  <c:v>0.226658275408808</c:v>
                </c:pt>
                <c:pt idx="16">
                  <c:v>0.262370655600197</c:v>
                </c:pt>
                <c:pt idx="17">
                  <c:v>0.304376829862585</c:v>
                </c:pt>
                <c:pt idx="18">
                  <c:v>0.353553390593274</c:v>
                </c:pt>
                <c:pt idx="19">
                  <c:v>0.410659749307827</c:v>
                </c:pt>
                <c:pt idx="20">
                  <c:v>0.476139517953067</c:v>
                </c:pt>
                <c:pt idx="21">
                  <c:v>0.549820080885262</c:v>
                </c:pt>
                <c:pt idx="22">
                  <c:v>0.6305095042004</c:v>
                </c:pt>
                <c:pt idx="23">
                  <c:v>0.715541752799933</c:v>
                </c:pt>
                <c:pt idx="24">
                  <c:v>0.800410940418327</c:v>
                </c:pt>
                <c:pt idx="25">
                  <c:v>0.878739711212065</c:v>
                </c:pt>
                <c:pt idx="26">
                  <c:v>0.942866034318192</c:v>
                </c:pt>
                <c:pt idx="27">
                  <c:v>0.985185336841573</c:v>
                </c:pt>
                <c:pt idx="28">
                  <c:v>1.0</c:v>
                </c:pt>
                <c:pt idx="29">
                  <c:v>0.985185336841573</c:v>
                </c:pt>
                <c:pt idx="30">
                  <c:v>0.942866034318192</c:v>
                </c:pt>
                <c:pt idx="31">
                  <c:v>0.878739711212065</c:v>
                </c:pt>
                <c:pt idx="32">
                  <c:v>0.800410940418327</c:v>
                </c:pt>
                <c:pt idx="33">
                  <c:v>0.715541752799933</c:v>
                </c:pt>
                <c:pt idx="34">
                  <c:v>0.6305095042004</c:v>
                </c:pt>
                <c:pt idx="35">
                  <c:v>0.549820080885262</c:v>
                </c:pt>
                <c:pt idx="36">
                  <c:v>0.476139517953067</c:v>
                </c:pt>
                <c:pt idx="37">
                  <c:v>0.410659749307827</c:v>
                </c:pt>
                <c:pt idx="38">
                  <c:v>0.353553390593274</c:v>
                </c:pt>
                <c:pt idx="39">
                  <c:v>0.304376829862585</c:v>
                </c:pt>
                <c:pt idx="40">
                  <c:v>0.262370655600197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distance!$A$13:$A$53</c:f>
              <c:numCache>
                <c:formatCode>0.0</c:formatCode>
                <c:ptCount val="41"/>
                <c:pt idx="0">
                  <c:v>-2.0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</c:v>
                </c:pt>
                <c:pt idx="10">
                  <c:v>-1.0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0.0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1.0</c:v>
                </c:pt>
                <c:pt idx="31">
                  <c:v>1.1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2.0</c:v>
                </c:pt>
              </c:numCache>
            </c:numRef>
          </c:xVal>
          <c:yVal>
            <c:numRef>
              <c:f>distance!$D$13:$D$53</c:f>
              <c:numCache>
                <c:formatCode>0.000</c:formatCode>
                <c:ptCount val="41"/>
                <c:pt idx="0">
                  <c:v>0.30041775933302</c:v>
                </c:pt>
                <c:pt idx="1">
                  <c:v>0.346272409575925</c:v>
                </c:pt>
                <c:pt idx="2">
                  <c:v>0.39981358122586</c:v>
                </c:pt>
                <c:pt idx="3">
                  <c:v>0.4618860494946</c:v>
                </c:pt>
                <c:pt idx="4">
                  <c:v>0.533035284908006</c:v>
                </c:pt>
                <c:pt idx="5">
                  <c:v>0.613210559647496</c:v>
                </c:pt>
                <c:pt idx="6">
                  <c:v>0.701366172745123</c:v>
                </c:pt>
                <c:pt idx="7">
                  <c:v>0.795011915534193</c:v>
                </c:pt>
                <c:pt idx="8">
                  <c:v>0.889853659518319</c:v>
                </c:pt>
                <c:pt idx="9">
                  <c:v>0.979769306186604</c:v>
                </c:pt>
                <c:pt idx="10">
                  <c:v>1.057404461482964</c:v>
                </c:pt>
                <c:pt idx="11">
                  <c:v>1.115524700996688</c:v>
                </c:pt>
                <c:pt idx="12">
                  <c:v>1.148876106742466</c:v>
                </c:pt>
                <c:pt idx="13">
                  <c:v>1.15586232029549</c:v>
                </c:pt>
                <c:pt idx="14">
                  <c:v>1.139230288953022</c:v>
                </c:pt>
                <c:pt idx="15">
                  <c:v>1.105397986620873</c:v>
                </c:pt>
                <c:pt idx="16">
                  <c:v>1.062781596018523</c:v>
                </c:pt>
                <c:pt idx="17">
                  <c:v>1.019918582662517</c:v>
                </c:pt>
                <c:pt idx="18">
                  <c:v>0.984062894793674</c:v>
                </c:pt>
                <c:pt idx="19">
                  <c:v>0.960479830193089</c:v>
                </c:pt>
                <c:pt idx="20">
                  <c:v>0.952279035906134</c:v>
                </c:pt>
                <c:pt idx="21">
                  <c:v>0.960479830193089</c:v>
                </c:pt>
                <c:pt idx="22">
                  <c:v>0.984062894793674</c:v>
                </c:pt>
                <c:pt idx="23">
                  <c:v>1.019918582662517</c:v>
                </c:pt>
                <c:pt idx="24">
                  <c:v>1.062781596018523</c:v>
                </c:pt>
                <c:pt idx="25">
                  <c:v>1.105397986620873</c:v>
                </c:pt>
                <c:pt idx="26">
                  <c:v>1.139230288953022</c:v>
                </c:pt>
                <c:pt idx="27">
                  <c:v>1.15586232029549</c:v>
                </c:pt>
                <c:pt idx="28">
                  <c:v>1.148876106742466</c:v>
                </c:pt>
                <c:pt idx="29">
                  <c:v>1.115524700996688</c:v>
                </c:pt>
                <c:pt idx="30">
                  <c:v>1.057404461482964</c:v>
                </c:pt>
                <c:pt idx="31">
                  <c:v>0.979769306186604</c:v>
                </c:pt>
                <c:pt idx="32">
                  <c:v>0.889853659518319</c:v>
                </c:pt>
                <c:pt idx="33">
                  <c:v>0.795011915534193</c:v>
                </c:pt>
                <c:pt idx="34">
                  <c:v>0.701366172745123</c:v>
                </c:pt>
                <c:pt idx="35">
                  <c:v>0.613210559647496</c:v>
                </c:pt>
                <c:pt idx="36">
                  <c:v>0.533035284908006</c:v>
                </c:pt>
                <c:pt idx="37">
                  <c:v>0.4618860494946</c:v>
                </c:pt>
                <c:pt idx="38">
                  <c:v>0.39981358122586</c:v>
                </c:pt>
                <c:pt idx="39">
                  <c:v>0.346272409575925</c:v>
                </c:pt>
                <c:pt idx="40">
                  <c:v>0.30041775933302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DD0806"/>
              </a:solidFill>
              <a:prstDash val="lgDash"/>
            </a:ln>
          </c:spPr>
          <c:marker>
            <c:symbol val="none"/>
          </c:marker>
          <c:xVal>
            <c:numRef>
              <c:f>distance!$A$13:$A$53</c:f>
              <c:numCache>
                <c:formatCode>0.0</c:formatCode>
                <c:ptCount val="41"/>
                <c:pt idx="0">
                  <c:v>-2.0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</c:v>
                </c:pt>
                <c:pt idx="10">
                  <c:v>-1.0</c:v>
                </c:pt>
                <c:pt idx="11">
                  <c:v>-0.9</c:v>
                </c:pt>
                <c:pt idx="12">
                  <c:v>-0.8</c:v>
                </c:pt>
                <c:pt idx="13">
                  <c:v>-0.7</c:v>
                </c:pt>
                <c:pt idx="14">
                  <c:v>-0.6</c:v>
                </c:pt>
                <c:pt idx="15">
                  <c:v>-0.5</c:v>
                </c:pt>
                <c:pt idx="16">
                  <c:v>-0.4</c:v>
                </c:pt>
                <c:pt idx="17">
                  <c:v>-0.3</c:v>
                </c:pt>
                <c:pt idx="18">
                  <c:v>-0.2</c:v>
                </c:pt>
                <c:pt idx="19">
                  <c:v>-0.1</c:v>
                </c:pt>
                <c:pt idx="20">
                  <c:v>0.0</c:v>
                </c:pt>
                <c:pt idx="21">
                  <c:v>0.1</c:v>
                </c:pt>
                <c:pt idx="22">
                  <c:v>0.2</c:v>
                </c:pt>
                <c:pt idx="23">
                  <c:v>0.3</c:v>
                </c:pt>
                <c:pt idx="24">
                  <c:v>0.4</c:v>
                </c:pt>
                <c:pt idx="25">
                  <c:v>0.5</c:v>
                </c:pt>
                <c:pt idx="26">
                  <c:v>0.6</c:v>
                </c:pt>
                <c:pt idx="27">
                  <c:v>0.7</c:v>
                </c:pt>
                <c:pt idx="28">
                  <c:v>0.8</c:v>
                </c:pt>
                <c:pt idx="29">
                  <c:v>0.9</c:v>
                </c:pt>
                <c:pt idx="30">
                  <c:v>1.0</c:v>
                </c:pt>
                <c:pt idx="31">
                  <c:v>1.1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1.8</c:v>
                </c:pt>
                <c:pt idx="39">
                  <c:v>1.9</c:v>
                </c:pt>
                <c:pt idx="40">
                  <c:v>2.0</c:v>
                </c:pt>
              </c:numCache>
            </c:numRef>
          </c:xVal>
          <c:yVal>
            <c:numRef>
              <c:f>distance!$E$13:$E$53</c:f>
              <c:numCache>
                <c:formatCode>0.000</c:formatCode>
                <c:ptCount val="41"/>
                <c:pt idx="0">
                  <c:v>0.22190328364069</c:v>
                </c:pt>
                <c:pt idx="1">
                  <c:v>0.253260021589768</c:v>
                </c:pt>
                <c:pt idx="2">
                  <c:v>0.290048754171041</c:v>
                </c:pt>
                <c:pt idx="3">
                  <c:v>0.33322732414492</c:v>
                </c:pt>
                <c:pt idx="4">
                  <c:v>0.383846992596845</c:v>
                </c:pt>
                <c:pt idx="5">
                  <c:v>0.442996109693265</c:v>
                </c:pt>
                <c:pt idx="6">
                  <c:v>0.511689344282365</c:v>
                </c:pt>
                <c:pt idx="7">
                  <c:v>0.590677945117839</c:v>
                </c:pt>
                <c:pt idx="8">
                  <c:v>0.680159445040376</c:v>
                </c:pt>
                <c:pt idx="9">
                  <c:v>0.779385610942866</c:v>
                </c:pt>
                <c:pt idx="10">
                  <c:v>0.886218736253849</c:v>
                </c:pt>
                <c:pt idx="11">
                  <c:v>0.996775195053157</c:v>
                </c:pt>
                <c:pt idx="12">
                  <c:v>1.105397986620873</c:v>
                </c:pt>
                <c:pt idx="13">
                  <c:v>1.205236689918389</c:v>
                </c:pt>
                <c:pt idx="14">
                  <c:v>1.289562166704158</c:v>
                </c:pt>
                <c:pt idx="15">
                  <c:v>1.353553390593274</c:v>
                </c:pt>
                <c:pt idx="16">
                  <c:v>1.3958450861494</c:v>
                </c:pt>
                <c:pt idx="17">
                  <c:v>1.41900555227126</c:v>
                </c:pt>
                <c:pt idx="18">
                  <c:v>1.428559792097328</c:v>
                </c:pt>
                <c:pt idx="19">
                  <c:v>1.430920444618727</c:v>
                </c:pt>
                <c:pt idx="20">
                  <c:v>1.431083505599865</c:v>
                </c:pt>
                <c:pt idx="21">
                  <c:v>1.430920444618727</c:v>
                </c:pt>
                <c:pt idx="22">
                  <c:v>1.428559792097328</c:v>
                </c:pt>
                <c:pt idx="23">
                  <c:v>1.41900555227126</c:v>
                </c:pt>
                <c:pt idx="24">
                  <c:v>1.3958450861494</c:v>
                </c:pt>
                <c:pt idx="25">
                  <c:v>1.353553390593274</c:v>
                </c:pt>
                <c:pt idx="26">
                  <c:v>1.289562166704158</c:v>
                </c:pt>
                <c:pt idx="27">
                  <c:v>1.205236689918389</c:v>
                </c:pt>
                <c:pt idx="28">
                  <c:v>1.105397986620873</c:v>
                </c:pt>
                <c:pt idx="29">
                  <c:v>0.996775195053157</c:v>
                </c:pt>
                <c:pt idx="30">
                  <c:v>0.886218736253849</c:v>
                </c:pt>
                <c:pt idx="31">
                  <c:v>0.779385610942866</c:v>
                </c:pt>
                <c:pt idx="32">
                  <c:v>0.680159445040376</c:v>
                </c:pt>
                <c:pt idx="33">
                  <c:v>0.590677945117839</c:v>
                </c:pt>
                <c:pt idx="34">
                  <c:v>0.511689344282365</c:v>
                </c:pt>
                <c:pt idx="35">
                  <c:v>0.442996109693265</c:v>
                </c:pt>
                <c:pt idx="36">
                  <c:v>0.383846992596845</c:v>
                </c:pt>
                <c:pt idx="37">
                  <c:v>0.33322732414492</c:v>
                </c:pt>
                <c:pt idx="38">
                  <c:v>0.290048754171041</c:v>
                </c:pt>
                <c:pt idx="39">
                  <c:v>0.253260021589768</c:v>
                </c:pt>
                <c:pt idx="40">
                  <c:v>0.22190328364069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894888"/>
        <c:axId val="2065902488"/>
      </c:scatterChart>
      <c:valAx>
        <c:axId val="2065894888"/>
        <c:scaling>
          <c:orientation val="minMax"/>
          <c:max val="2.0"/>
          <c:min val="-2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X</a:t>
                </a:r>
              </a:p>
            </c:rich>
          </c:tx>
          <c:layout>
            <c:manualLayout>
              <c:xMode val="edge"/>
              <c:yMode val="edge"/>
              <c:x val="0.518518765285566"/>
              <c:y val="0.91666933090742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5902488"/>
        <c:crosses val="autoZero"/>
        <c:crossBetween val="midCat"/>
      </c:valAx>
      <c:valAx>
        <c:axId val="2065902488"/>
        <c:scaling>
          <c:orientation val="minMax"/>
          <c:max val="2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b</a:t>
                </a:r>
              </a:p>
            </c:rich>
          </c:tx>
          <c:layout>
            <c:manualLayout>
              <c:xMode val="edge"/>
              <c:yMode val="edge"/>
              <c:x val="0.0253411426643322"/>
              <c:y val="0.44047747069577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12700">
            <a:solidFill>
              <a:srgbClr val="006411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589488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42909043525"/>
          <c:y val="0.0446430914885639"/>
          <c:w val="0.765873328333958"/>
          <c:h val="0.833335676790401"/>
        </c:manualLayout>
      </c:layout>
      <c:scatterChart>
        <c:scatterStyle val="lineMarker"/>
        <c:varyColors val="0"/>
        <c:ser>
          <c:idx val="0"/>
          <c:order val="0"/>
          <c:tx>
            <c:v>Bx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'mesures (1)'!$B$13:$B$41</c:f>
                <c:numCache>
                  <c:formatCode>General</c:formatCode>
                  <c:ptCount val="29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</c:numCache>
              </c:numRef>
            </c:plus>
            <c:minus>
              <c:numRef>
                <c:f>'mesures (1)'!$B$13:$B$41</c:f>
                <c:numCache>
                  <c:formatCode>General</c:formatCode>
                  <c:ptCount val="29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'mesures (1)'!$F$13:$F$41</c:f>
                <c:numCache>
                  <c:formatCode>General</c:formatCode>
                  <c:ptCount val="29"/>
                  <c:pt idx="0">
                    <c:v>0.0481</c:v>
                  </c:pt>
                  <c:pt idx="1">
                    <c:v>0.0499</c:v>
                  </c:pt>
                  <c:pt idx="2">
                    <c:v>0.0529</c:v>
                  </c:pt>
                  <c:pt idx="3">
                    <c:v>0.0558</c:v>
                  </c:pt>
                  <c:pt idx="4">
                    <c:v>0.0593</c:v>
                  </c:pt>
                  <c:pt idx="5">
                    <c:v>0.0632</c:v>
                  </c:pt>
                  <c:pt idx="6">
                    <c:v>0.0666</c:v>
                  </c:pt>
                  <c:pt idx="7">
                    <c:v>0.0689</c:v>
                  </c:pt>
                  <c:pt idx="8">
                    <c:v>0.0699</c:v>
                  </c:pt>
                  <c:pt idx="9">
                    <c:v>0.0694</c:v>
                  </c:pt>
                  <c:pt idx="10">
                    <c:v>0.0675</c:v>
                  </c:pt>
                  <c:pt idx="11">
                    <c:v>0.0655</c:v>
                  </c:pt>
                  <c:pt idx="12">
                    <c:v>0.0633</c:v>
                  </c:pt>
                  <c:pt idx="13">
                    <c:v>0.0622</c:v>
                  </c:pt>
                  <c:pt idx="14">
                    <c:v>0.0619</c:v>
                  </c:pt>
                  <c:pt idx="15">
                    <c:v>0.0622</c:v>
                  </c:pt>
                  <c:pt idx="16">
                    <c:v>0.0633</c:v>
                  </c:pt>
                  <c:pt idx="17">
                    <c:v>0.0655</c:v>
                  </c:pt>
                  <c:pt idx="18">
                    <c:v>0.0675</c:v>
                  </c:pt>
                  <c:pt idx="19">
                    <c:v>0.0694</c:v>
                  </c:pt>
                  <c:pt idx="20">
                    <c:v>0.0699</c:v>
                  </c:pt>
                  <c:pt idx="21">
                    <c:v>0.0689</c:v>
                  </c:pt>
                  <c:pt idx="22">
                    <c:v>0.0666</c:v>
                  </c:pt>
                  <c:pt idx="23">
                    <c:v>0.0632</c:v>
                  </c:pt>
                  <c:pt idx="24">
                    <c:v>0.0593</c:v>
                  </c:pt>
                  <c:pt idx="25">
                    <c:v>0.0558</c:v>
                  </c:pt>
                  <c:pt idx="26">
                    <c:v>0.0529</c:v>
                  </c:pt>
                  <c:pt idx="27">
                    <c:v>0.0499</c:v>
                  </c:pt>
                  <c:pt idx="28">
                    <c:v>0.0481</c:v>
                  </c:pt>
                </c:numCache>
              </c:numRef>
            </c:plus>
            <c:minus>
              <c:numRef>
                <c:f>'mesures (1)'!$F$13:$F$41</c:f>
                <c:numCache>
                  <c:formatCode>General</c:formatCode>
                  <c:ptCount val="29"/>
                  <c:pt idx="0">
                    <c:v>0.0481</c:v>
                  </c:pt>
                  <c:pt idx="1">
                    <c:v>0.0499</c:v>
                  </c:pt>
                  <c:pt idx="2">
                    <c:v>0.0529</c:v>
                  </c:pt>
                  <c:pt idx="3">
                    <c:v>0.0558</c:v>
                  </c:pt>
                  <c:pt idx="4">
                    <c:v>0.0593</c:v>
                  </c:pt>
                  <c:pt idx="5">
                    <c:v>0.0632</c:v>
                  </c:pt>
                  <c:pt idx="6">
                    <c:v>0.0666</c:v>
                  </c:pt>
                  <c:pt idx="7">
                    <c:v>0.0689</c:v>
                  </c:pt>
                  <c:pt idx="8">
                    <c:v>0.0699</c:v>
                  </c:pt>
                  <c:pt idx="9">
                    <c:v>0.0694</c:v>
                  </c:pt>
                  <c:pt idx="10">
                    <c:v>0.0675</c:v>
                  </c:pt>
                  <c:pt idx="11">
                    <c:v>0.0655</c:v>
                  </c:pt>
                  <c:pt idx="12">
                    <c:v>0.0633</c:v>
                  </c:pt>
                  <c:pt idx="13">
                    <c:v>0.0622</c:v>
                  </c:pt>
                  <c:pt idx="14">
                    <c:v>0.0619</c:v>
                  </c:pt>
                  <c:pt idx="15">
                    <c:v>0.0622</c:v>
                  </c:pt>
                  <c:pt idx="16">
                    <c:v>0.0633</c:v>
                  </c:pt>
                  <c:pt idx="17">
                    <c:v>0.0655</c:v>
                  </c:pt>
                  <c:pt idx="18">
                    <c:v>0.0675</c:v>
                  </c:pt>
                  <c:pt idx="19">
                    <c:v>0.0694</c:v>
                  </c:pt>
                  <c:pt idx="20">
                    <c:v>0.0699</c:v>
                  </c:pt>
                  <c:pt idx="21">
                    <c:v>0.0689</c:v>
                  </c:pt>
                  <c:pt idx="22">
                    <c:v>0.0666</c:v>
                  </c:pt>
                  <c:pt idx="23">
                    <c:v>0.0632</c:v>
                  </c:pt>
                  <c:pt idx="24">
                    <c:v>0.0593</c:v>
                  </c:pt>
                  <c:pt idx="25">
                    <c:v>0.0558</c:v>
                  </c:pt>
                  <c:pt idx="26">
                    <c:v>0.0529</c:v>
                  </c:pt>
                  <c:pt idx="27">
                    <c:v>0.0499</c:v>
                  </c:pt>
                  <c:pt idx="28">
                    <c:v>0.0481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'mesures (1)'!$A$13:$A$41</c:f>
              <c:numCache>
                <c:formatCode>0.0</c:formatCode>
                <c:ptCount val="29"/>
                <c:pt idx="0">
                  <c:v>-14.0</c:v>
                </c:pt>
                <c:pt idx="1">
                  <c:v>-13.0</c:v>
                </c:pt>
                <c:pt idx="2">
                  <c:v>-12.0</c:v>
                </c:pt>
                <c:pt idx="3">
                  <c:v>-11.0</c:v>
                </c:pt>
                <c:pt idx="4">
                  <c:v>-10.0</c:v>
                </c:pt>
                <c:pt idx="5">
                  <c:v>-9.0</c:v>
                </c:pt>
                <c:pt idx="6">
                  <c:v>-8.0</c:v>
                </c:pt>
                <c:pt idx="7">
                  <c:v>-7.0</c:v>
                </c:pt>
                <c:pt idx="8">
                  <c:v>-6.0</c:v>
                </c:pt>
                <c:pt idx="9">
                  <c:v>-5.0</c:v>
                </c:pt>
                <c:pt idx="10">
                  <c:v>-4.0</c:v>
                </c:pt>
                <c:pt idx="11">
                  <c:v>-3.0</c:v>
                </c:pt>
                <c:pt idx="12">
                  <c:v>-2.0</c:v>
                </c:pt>
                <c:pt idx="13">
                  <c:v>-1.0</c:v>
                </c:pt>
                <c:pt idx="14">
                  <c:v>0.0</c:v>
                </c:pt>
                <c:pt idx="15">
                  <c:v>1.0</c:v>
                </c:pt>
                <c:pt idx="16">
                  <c:v>2.0</c:v>
                </c:pt>
                <c:pt idx="17">
                  <c:v>3.0</c:v>
                </c:pt>
                <c:pt idx="18">
                  <c:v>4.0</c:v>
                </c:pt>
                <c:pt idx="19">
                  <c:v>5.0</c:v>
                </c:pt>
                <c:pt idx="20">
                  <c:v>6.0</c:v>
                </c:pt>
                <c:pt idx="21">
                  <c:v>7.0</c:v>
                </c:pt>
                <c:pt idx="22">
                  <c:v>8.0</c:v>
                </c:pt>
                <c:pt idx="23">
                  <c:v>9.0</c:v>
                </c:pt>
                <c:pt idx="24">
                  <c:v>10.0</c:v>
                </c:pt>
                <c:pt idx="25">
                  <c:v>11.0</c:v>
                </c:pt>
                <c:pt idx="26">
                  <c:v>12.0</c:v>
                </c:pt>
                <c:pt idx="27">
                  <c:v>13.0</c:v>
                </c:pt>
                <c:pt idx="28">
                  <c:v>14.0</c:v>
                </c:pt>
              </c:numCache>
            </c:numRef>
          </c:xVal>
          <c:yVal>
            <c:numRef>
              <c:f>'mesures (1)'!$E$13:$E$41</c:f>
              <c:numCache>
                <c:formatCode>0.000</c:formatCode>
                <c:ptCount val="29"/>
                <c:pt idx="0">
                  <c:v>0.405</c:v>
                </c:pt>
                <c:pt idx="1">
                  <c:v>0.495</c:v>
                </c:pt>
                <c:pt idx="2">
                  <c:v>0.645</c:v>
                </c:pt>
                <c:pt idx="3">
                  <c:v>0.79</c:v>
                </c:pt>
                <c:pt idx="4">
                  <c:v>0.965</c:v>
                </c:pt>
                <c:pt idx="5">
                  <c:v>1.16</c:v>
                </c:pt>
                <c:pt idx="6">
                  <c:v>1.33</c:v>
                </c:pt>
                <c:pt idx="7">
                  <c:v>1.445</c:v>
                </c:pt>
                <c:pt idx="8">
                  <c:v>1.495</c:v>
                </c:pt>
                <c:pt idx="9">
                  <c:v>1.47</c:v>
                </c:pt>
                <c:pt idx="10">
                  <c:v>1.375</c:v>
                </c:pt>
                <c:pt idx="11">
                  <c:v>1.275</c:v>
                </c:pt>
                <c:pt idx="12">
                  <c:v>1.165</c:v>
                </c:pt>
                <c:pt idx="13">
                  <c:v>1.11</c:v>
                </c:pt>
                <c:pt idx="14">
                  <c:v>1.095</c:v>
                </c:pt>
                <c:pt idx="15">
                  <c:v>1.11</c:v>
                </c:pt>
                <c:pt idx="16">
                  <c:v>1.165</c:v>
                </c:pt>
                <c:pt idx="17">
                  <c:v>1.275</c:v>
                </c:pt>
                <c:pt idx="18">
                  <c:v>1.375</c:v>
                </c:pt>
                <c:pt idx="19">
                  <c:v>1.47</c:v>
                </c:pt>
                <c:pt idx="20">
                  <c:v>1.495</c:v>
                </c:pt>
                <c:pt idx="21">
                  <c:v>1.445</c:v>
                </c:pt>
                <c:pt idx="22">
                  <c:v>1.33</c:v>
                </c:pt>
                <c:pt idx="23">
                  <c:v>1.16</c:v>
                </c:pt>
                <c:pt idx="24">
                  <c:v>0.965</c:v>
                </c:pt>
                <c:pt idx="25">
                  <c:v>0.79</c:v>
                </c:pt>
                <c:pt idx="26">
                  <c:v>0.645</c:v>
                </c:pt>
                <c:pt idx="27">
                  <c:v>0.495</c:v>
                </c:pt>
                <c:pt idx="28">
                  <c:v>0.405</c:v>
                </c:pt>
              </c:numCache>
            </c:numRef>
          </c:yVal>
          <c:smooth val="0"/>
        </c:ser>
        <c:ser>
          <c:idx val="1"/>
          <c:order val="1"/>
          <c:tx>
            <c:v>BxH</c:v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'mesures (1)'!$A$13:$A$41</c:f>
              <c:numCache>
                <c:formatCode>0.0</c:formatCode>
                <c:ptCount val="29"/>
                <c:pt idx="0">
                  <c:v>-14.0</c:v>
                </c:pt>
                <c:pt idx="1">
                  <c:v>-13.0</c:v>
                </c:pt>
                <c:pt idx="2">
                  <c:v>-12.0</c:v>
                </c:pt>
                <c:pt idx="3">
                  <c:v>-11.0</c:v>
                </c:pt>
                <c:pt idx="4">
                  <c:v>-10.0</c:v>
                </c:pt>
                <c:pt idx="5">
                  <c:v>-9.0</c:v>
                </c:pt>
                <c:pt idx="6">
                  <c:v>-8.0</c:v>
                </c:pt>
                <c:pt idx="7">
                  <c:v>-7.0</c:v>
                </c:pt>
                <c:pt idx="8">
                  <c:v>-6.0</c:v>
                </c:pt>
                <c:pt idx="9">
                  <c:v>-5.0</c:v>
                </c:pt>
                <c:pt idx="10">
                  <c:v>-4.0</c:v>
                </c:pt>
                <c:pt idx="11">
                  <c:v>-3.0</c:v>
                </c:pt>
                <c:pt idx="12">
                  <c:v>-2.0</c:v>
                </c:pt>
                <c:pt idx="13">
                  <c:v>-1.0</c:v>
                </c:pt>
                <c:pt idx="14">
                  <c:v>0.0</c:v>
                </c:pt>
                <c:pt idx="15">
                  <c:v>1.0</c:v>
                </c:pt>
                <c:pt idx="16">
                  <c:v>2.0</c:v>
                </c:pt>
                <c:pt idx="17">
                  <c:v>3.0</c:v>
                </c:pt>
                <c:pt idx="18">
                  <c:v>4.0</c:v>
                </c:pt>
                <c:pt idx="19">
                  <c:v>5.0</c:v>
                </c:pt>
                <c:pt idx="20">
                  <c:v>6.0</c:v>
                </c:pt>
                <c:pt idx="21">
                  <c:v>7.0</c:v>
                </c:pt>
                <c:pt idx="22">
                  <c:v>8.0</c:v>
                </c:pt>
                <c:pt idx="23">
                  <c:v>9.0</c:v>
                </c:pt>
                <c:pt idx="24">
                  <c:v>10.0</c:v>
                </c:pt>
                <c:pt idx="25">
                  <c:v>11.0</c:v>
                </c:pt>
                <c:pt idx="26">
                  <c:v>12.0</c:v>
                </c:pt>
                <c:pt idx="27">
                  <c:v>13.0</c:v>
                </c:pt>
                <c:pt idx="28">
                  <c:v>14.0</c:v>
                </c:pt>
              </c:numCache>
            </c:numRef>
          </c:xVal>
          <c:yVal>
            <c:numRef>
              <c:f>'mesures (1)'!$K$13:$K$41</c:f>
              <c:numCache>
                <c:formatCode>0.00000</c:formatCode>
                <c:ptCount val="29"/>
                <c:pt idx="0">
                  <c:v>0.400258420591711</c:v>
                </c:pt>
                <c:pt idx="1">
                  <c:v>0.498865189377627</c:v>
                </c:pt>
                <c:pt idx="2">
                  <c:v>0.623341262029977</c:v>
                </c:pt>
                <c:pt idx="3">
                  <c:v>0.776465562551049</c:v>
                </c:pt>
                <c:pt idx="4">
                  <c:v>0.956058531451666</c:v>
                </c:pt>
                <c:pt idx="5">
                  <c:v>1.150175066236568</c:v>
                </c:pt>
                <c:pt idx="6">
                  <c:v>1.333233553194304</c:v>
                </c:pt>
                <c:pt idx="7">
                  <c:v>1.468979187410663</c:v>
                </c:pt>
                <c:pt idx="8">
                  <c:v>1.525130979650403</c:v>
                </c:pt>
                <c:pt idx="9">
                  <c:v>1.493072391984543</c:v>
                </c:pt>
                <c:pt idx="10">
                  <c:v>1.394875357954214</c:v>
                </c:pt>
                <c:pt idx="11">
                  <c:v>1.270247463928585</c:v>
                </c:pt>
                <c:pt idx="12">
                  <c:v>1.157035407832808</c:v>
                </c:pt>
                <c:pt idx="13">
                  <c:v>1.080672063561247</c:v>
                </c:pt>
                <c:pt idx="14">
                  <c:v>1.05398448433467</c:v>
                </c:pt>
                <c:pt idx="15">
                  <c:v>1.080672063561247</c:v>
                </c:pt>
                <c:pt idx="16">
                  <c:v>1.157035407832808</c:v>
                </c:pt>
                <c:pt idx="17">
                  <c:v>1.270247463928585</c:v>
                </c:pt>
                <c:pt idx="18">
                  <c:v>1.394875357954214</c:v>
                </c:pt>
                <c:pt idx="19">
                  <c:v>1.493072391984543</c:v>
                </c:pt>
                <c:pt idx="20">
                  <c:v>1.525130979650403</c:v>
                </c:pt>
                <c:pt idx="21">
                  <c:v>1.468979187410663</c:v>
                </c:pt>
                <c:pt idx="22">
                  <c:v>1.333233553194304</c:v>
                </c:pt>
                <c:pt idx="23">
                  <c:v>1.150175066236568</c:v>
                </c:pt>
                <c:pt idx="24">
                  <c:v>0.956058531451666</c:v>
                </c:pt>
                <c:pt idx="25">
                  <c:v>0.776465562551049</c:v>
                </c:pt>
                <c:pt idx="26">
                  <c:v>0.623341262029977</c:v>
                </c:pt>
                <c:pt idx="27">
                  <c:v>0.498865189377627</c:v>
                </c:pt>
                <c:pt idx="28">
                  <c:v>0.400258420591711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357656"/>
        <c:axId val="2067364056"/>
      </c:scatterChart>
      <c:valAx>
        <c:axId val="2067357656"/>
        <c:scaling>
          <c:orientation val="minMax"/>
          <c:max val="15.0"/>
          <c:min val="-15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i="1"/>
                  <a:t>x</a:t>
                </a:r>
                <a:r>
                  <a:rPr lang="fr-FR" sz="1400"/>
                  <a:t>  (cm)</a:t>
                </a:r>
              </a:p>
            </c:rich>
          </c:tx>
          <c:layout>
            <c:manualLayout>
              <c:xMode val="edge"/>
              <c:yMode val="edge"/>
              <c:x val="0.452381108611424"/>
              <c:y val="0.92857400637420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7364056"/>
        <c:crosses val="autoZero"/>
        <c:crossBetween val="midCat"/>
      </c:valAx>
      <c:valAx>
        <c:axId val="2067364056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i="1"/>
                  <a:t>B</a:t>
                </a:r>
                <a:r>
                  <a:rPr lang="fr-FR" sz="1400"/>
                  <a:t>  (mT)</a:t>
                </a:r>
              </a:p>
            </c:rich>
          </c:tx>
          <c:layout>
            <c:manualLayout>
              <c:xMode val="edge"/>
              <c:yMode val="edge"/>
              <c:x val="0.0119047619047619"/>
              <c:y val="0.35416783839520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735765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2936976627922"/>
          <c:y val="0.389882124109486"/>
          <c:w val="0.103174603174603"/>
          <c:h val="0.14285737720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42909043525"/>
          <c:y val="0.0446430914885639"/>
          <c:w val="0.763889201349831"/>
          <c:h val="0.82440710536183"/>
        </c:manualLayout>
      </c:layout>
      <c:scatterChart>
        <c:scatterStyle val="lineMarker"/>
        <c:varyColors val="0"/>
        <c:ser>
          <c:idx val="0"/>
          <c:order val="0"/>
          <c:tx>
            <c:v>Bx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'mesures (2)'!$B$13:$B$43</c:f>
                <c:numCache>
                  <c:formatCode>General</c:formatCode>
                  <c:ptCount val="31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</c:numCache>
              </c:numRef>
            </c:plus>
            <c:minus>
              <c:numRef>
                <c:f>'mesures (2)'!$B$13:$B$43</c:f>
                <c:numCache>
                  <c:formatCode>General</c:formatCode>
                  <c:ptCount val="31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'mesures (2)'!$F$13:$F$43</c:f>
                <c:numCache>
                  <c:formatCode>General</c:formatCode>
                  <c:ptCount val="31"/>
                  <c:pt idx="0">
                    <c:v>0.0441</c:v>
                  </c:pt>
                  <c:pt idx="1">
                    <c:v>0.045</c:v>
                  </c:pt>
                  <c:pt idx="2">
                    <c:v>0.046</c:v>
                  </c:pt>
                  <c:pt idx="3">
                    <c:v>0.0476</c:v>
                  </c:pt>
                  <c:pt idx="4">
                    <c:v>0.0492</c:v>
                  </c:pt>
                  <c:pt idx="5">
                    <c:v>0.0514</c:v>
                  </c:pt>
                  <c:pt idx="6">
                    <c:v>0.0545</c:v>
                  </c:pt>
                  <c:pt idx="7">
                    <c:v>0.0584</c:v>
                  </c:pt>
                  <c:pt idx="8">
                    <c:v>0.0621</c:v>
                  </c:pt>
                  <c:pt idx="9">
                    <c:v>0.0663</c:v>
                  </c:pt>
                  <c:pt idx="10">
                    <c:v>0.0707</c:v>
                  </c:pt>
                  <c:pt idx="11">
                    <c:v>0.0746</c:v>
                  </c:pt>
                  <c:pt idx="12">
                    <c:v>0.0771</c:v>
                  </c:pt>
                  <c:pt idx="13">
                    <c:v>0.0785</c:v>
                  </c:pt>
                  <c:pt idx="14">
                    <c:v>0.0788</c:v>
                  </c:pt>
                  <c:pt idx="15">
                    <c:v>0.0789</c:v>
                  </c:pt>
                  <c:pt idx="16">
                    <c:v>0.0788</c:v>
                  </c:pt>
                  <c:pt idx="17">
                    <c:v>0.0785</c:v>
                  </c:pt>
                  <c:pt idx="18">
                    <c:v>0.0771</c:v>
                  </c:pt>
                  <c:pt idx="19">
                    <c:v>0.0746</c:v>
                  </c:pt>
                  <c:pt idx="20">
                    <c:v>0.0707</c:v>
                  </c:pt>
                  <c:pt idx="21">
                    <c:v>0.0663</c:v>
                  </c:pt>
                  <c:pt idx="22">
                    <c:v>0.0621</c:v>
                  </c:pt>
                  <c:pt idx="23">
                    <c:v>0.0584</c:v>
                  </c:pt>
                  <c:pt idx="24">
                    <c:v>0.0545</c:v>
                  </c:pt>
                  <c:pt idx="25">
                    <c:v>0.0514</c:v>
                  </c:pt>
                  <c:pt idx="26">
                    <c:v>0.0492</c:v>
                  </c:pt>
                  <c:pt idx="27">
                    <c:v>0.0476</c:v>
                  </c:pt>
                  <c:pt idx="28">
                    <c:v>0.046</c:v>
                  </c:pt>
                  <c:pt idx="29">
                    <c:v>0.045</c:v>
                  </c:pt>
                  <c:pt idx="30">
                    <c:v>0.0441</c:v>
                  </c:pt>
                </c:numCache>
              </c:numRef>
            </c:plus>
            <c:minus>
              <c:numRef>
                <c:f>'mesures (2)'!$F$13:$F$43</c:f>
                <c:numCache>
                  <c:formatCode>General</c:formatCode>
                  <c:ptCount val="31"/>
                  <c:pt idx="0">
                    <c:v>0.0441</c:v>
                  </c:pt>
                  <c:pt idx="1">
                    <c:v>0.045</c:v>
                  </c:pt>
                  <c:pt idx="2">
                    <c:v>0.046</c:v>
                  </c:pt>
                  <c:pt idx="3">
                    <c:v>0.0476</c:v>
                  </c:pt>
                  <c:pt idx="4">
                    <c:v>0.0492</c:v>
                  </c:pt>
                  <c:pt idx="5">
                    <c:v>0.0514</c:v>
                  </c:pt>
                  <c:pt idx="6">
                    <c:v>0.0545</c:v>
                  </c:pt>
                  <c:pt idx="7">
                    <c:v>0.0584</c:v>
                  </c:pt>
                  <c:pt idx="8">
                    <c:v>0.0621</c:v>
                  </c:pt>
                  <c:pt idx="9">
                    <c:v>0.0663</c:v>
                  </c:pt>
                  <c:pt idx="10">
                    <c:v>0.0707</c:v>
                  </c:pt>
                  <c:pt idx="11">
                    <c:v>0.0746</c:v>
                  </c:pt>
                  <c:pt idx="12">
                    <c:v>0.0771</c:v>
                  </c:pt>
                  <c:pt idx="13">
                    <c:v>0.0785</c:v>
                  </c:pt>
                  <c:pt idx="14">
                    <c:v>0.0788</c:v>
                  </c:pt>
                  <c:pt idx="15">
                    <c:v>0.0789</c:v>
                  </c:pt>
                  <c:pt idx="16">
                    <c:v>0.0788</c:v>
                  </c:pt>
                  <c:pt idx="17">
                    <c:v>0.0785</c:v>
                  </c:pt>
                  <c:pt idx="18">
                    <c:v>0.0771</c:v>
                  </c:pt>
                  <c:pt idx="19">
                    <c:v>0.0746</c:v>
                  </c:pt>
                  <c:pt idx="20">
                    <c:v>0.0707</c:v>
                  </c:pt>
                  <c:pt idx="21">
                    <c:v>0.0663</c:v>
                  </c:pt>
                  <c:pt idx="22">
                    <c:v>0.0621</c:v>
                  </c:pt>
                  <c:pt idx="23">
                    <c:v>0.0584</c:v>
                  </c:pt>
                  <c:pt idx="24">
                    <c:v>0.0545</c:v>
                  </c:pt>
                  <c:pt idx="25">
                    <c:v>0.0514</c:v>
                  </c:pt>
                  <c:pt idx="26">
                    <c:v>0.0492</c:v>
                  </c:pt>
                  <c:pt idx="27">
                    <c:v>0.0476</c:v>
                  </c:pt>
                  <c:pt idx="28">
                    <c:v>0.046</c:v>
                  </c:pt>
                  <c:pt idx="29">
                    <c:v>0.045</c:v>
                  </c:pt>
                  <c:pt idx="30">
                    <c:v>0.0441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'mesures (2)'!$A$13:$A$43</c:f>
              <c:numCache>
                <c:formatCode>0.0</c:formatCode>
                <c:ptCount val="31"/>
                <c:pt idx="0">
                  <c:v>-15.0</c:v>
                </c:pt>
                <c:pt idx="1">
                  <c:v>-14.0</c:v>
                </c:pt>
                <c:pt idx="2">
                  <c:v>-13.0</c:v>
                </c:pt>
                <c:pt idx="3">
                  <c:v>-12.0</c:v>
                </c:pt>
                <c:pt idx="4">
                  <c:v>-11.0</c:v>
                </c:pt>
                <c:pt idx="5">
                  <c:v>-10.0</c:v>
                </c:pt>
                <c:pt idx="6">
                  <c:v>-9.0</c:v>
                </c:pt>
                <c:pt idx="7">
                  <c:v>-8.0</c:v>
                </c:pt>
                <c:pt idx="8">
                  <c:v>-7.0</c:v>
                </c:pt>
                <c:pt idx="9">
                  <c:v>-6.0</c:v>
                </c:pt>
                <c:pt idx="10">
                  <c:v>-5.0</c:v>
                </c:pt>
                <c:pt idx="11">
                  <c:v>-4.0</c:v>
                </c:pt>
                <c:pt idx="12">
                  <c:v>-3.0</c:v>
                </c:pt>
                <c:pt idx="13">
                  <c:v>-2.0</c:v>
                </c:pt>
                <c:pt idx="14">
                  <c:v>-1.0</c:v>
                </c:pt>
                <c:pt idx="15">
                  <c:v>0.0</c:v>
                </c:pt>
                <c:pt idx="16">
                  <c:v>1.0</c:v>
                </c:pt>
                <c:pt idx="17">
                  <c:v>2.0</c:v>
                </c:pt>
                <c:pt idx="18">
                  <c:v>3.0</c:v>
                </c:pt>
                <c:pt idx="19">
                  <c:v>4.0</c:v>
                </c:pt>
                <c:pt idx="20">
                  <c:v>5.0</c:v>
                </c:pt>
                <c:pt idx="21">
                  <c:v>6.0</c:v>
                </c:pt>
                <c:pt idx="22">
                  <c:v>7.0</c:v>
                </c:pt>
                <c:pt idx="23">
                  <c:v>8.0</c:v>
                </c:pt>
                <c:pt idx="24">
                  <c:v>9.0</c:v>
                </c:pt>
                <c:pt idx="25">
                  <c:v>10.0</c:v>
                </c:pt>
                <c:pt idx="26">
                  <c:v>11.0</c:v>
                </c:pt>
                <c:pt idx="27">
                  <c:v>12.0</c:v>
                </c:pt>
                <c:pt idx="28">
                  <c:v>13.0</c:v>
                </c:pt>
                <c:pt idx="29">
                  <c:v>14.0</c:v>
                </c:pt>
                <c:pt idx="30">
                  <c:v>15.0</c:v>
                </c:pt>
              </c:numCache>
            </c:numRef>
          </c:xVal>
          <c:yVal>
            <c:numRef>
              <c:f>'mesures (2)'!$E$13:$E$43</c:f>
              <c:numCache>
                <c:formatCode>0.000</c:formatCode>
                <c:ptCount val="31"/>
                <c:pt idx="0">
                  <c:v>0.205</c:v>
                </c:pt>
                <c:pt idx="1">
                  <c:v>0.25</c:v>
                </c:pt>
                <c:pt idx="2">
                  <c:v>0.3</c:v>
                </c:pt>
                <c:pt idx="3">
                  <c:v>0.38</c:v>
                </c:pt>
                <c:pt idx="4">
                  <c:v>0.46</c:v>
                </c:pt>
                <c:pt idx="5">
                  <c:v>0.57</c:v>
                </c:pt>
                <c:pt idx="6">
                  <c:v>0.725</c:v>
                </c:pt>
                <c:pt idx="7">
                  <c:v>0.92</c:v>
                </c:pt>
                <c:pt idx="8">
                  <c:v>1.105</c:v>
                </c:pt>
                <c:pt idx="9">
                  <c:v>1.315</c:v>
                </c:pt>
                <c:pt idx="10">
                  <c:v>1.535</c:v>
                </c:pt>
                <c:pt idx="11">
                  <c:v>1.73</c:v>
                </c:pt>
                <c:pt idx="12">
                  <c:v>1.855</c:v>
                </c:pt>
                <c:pt idx="13">
                  <c:v>1.925</c:v>
                </c:pt>
                <c:pt idx="14">
                  <c:v>1.94</c:v>
                </c:pt>
                <c:pt idx="15">
                  <c:v>1.945</c:v>
                </c:pt>
                <c:pt idx="16">
                  <c:v>1.94</c:v>
                </c:pt>
                <c:pt idx="17">
                  <c:v>1.925</c:v>
                </c:pt>
                <c:pt idx="18">
                  <c:v>1.855</c:v>
                </c:pt>
                <c:pt idx="19">
                  <c:v>1.73</c:v>
                </c:pt>
                <c:pt idx="20">
                  <c:v>1.535</c:v>
                </c:pt>
                <c:pt idx="21">
                  <c:v>1.315</c:v>
                </c:pt>
                <c:pt idx="22">
                  <c:v>1.105</c:v>
                </c:pt>
                <c:pt idx="23">
                  <c:v>0.92</c:v>
                </c:pt>
                <c:pt idx="24">
                  <c:v>0.725</c:v>
                </c:pt>
                <c:pt idx="25">
                  <c:v>0.57</c:v>
                </c:pt>
                <c:pt idx="26">
                  <c:v>0.46</c:v>
                </c:pt>
                <c:pt idx="27">
                  <c:v>0.38</c:v>
                </c:pt>
                <c:pt idx="28">
                  <c:v>0.3</c:v>
                </c:pt>
                <c:pt idx="29">
                  <c:v>0.25</c:v>
                </c:pt>
                <c:pt idx="30">
                  <c:v>0.205</c:v>
                </c:pt>
              </c:numCache>
            </c:numRef>
          </c:yVal>
          <c:smooth val="0"/>
        </c:ser>
        <c:ser>
          <c:idx val="1"/>
          <c:order val="1"/>
          <c:tx>
            <c:v>BxH</c:v>
          </c:tx>
          <c:spPr>
            <a:ln w="127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'mesures (2)'!$A$13:$A$43</c:f>
              <c:numCache>
                <c:formatCode>0.0</c:formatCode>
                <c:ptCount val="31"/>
                <c:pt idx="0">
                  <c:v>-15.0</c:v>
                </c:pt>
                <c:pt idx="1">
                  <c:v>-14.0</c:v>
                </c:pt>
                <c:pt idx="2">
                  <c:v>-13.0</c:v>
                </c:pt>
                <c:pt idx="3">
                  <c:v>-12.0</c:v>
                </c:pt>
                <c:pt idx="4">
                  <c:v>-11.0</c:v>
                </c:pt>
                <c:pt idx="5">
                  <c:v>-10.0</c:v>
                </c:pt>
                <c:pt idx="6">
                  <c:v>-9.0</c:v>
                </c:pt>
                <c:pt idx="7">
                  <c:v>-8.0</c:v>
                </c:pt>
                <c:pt idx="8">
                  <c:v>-7.0</c:v>
                </c:pt>
                <c:pt idx="9">
                  <c:v>-6.0</c:v>
                </c:pt>
                <c:pt idx="10">
                  <c:v>-5.0</c:v>
                </c:pt>
                <c:pt idx="11">
                  <c:v>-4.0</c:v>
                </c:pt>
                <c:pt idx="12">
                  <c:v>-3.0</c:v>
                </c:pt>
                <c:pt idx="13">
                  <c:v>-2.0</c:v>
                </c:pt>
                <c:pt idx="14">
                  <c:v>-1.0</c:v>
                </c:pt>
                <c:pt idx="15">
                  <c:v>0.0</c:v>
                </c:pt>
                <c:pt idx="16">
                  <c:v>1.0</c:v>
                </c:pt>
                <c:pt idx="17">
                  <c:v>2.0</c:v>
                </c:pt>
                <c:pt idx="18">
                  <c:v>3.0</c:v>
                </c:pt>
                <c:pt idx="19">
                  <c:v>4.0</c:v>
                </c:pt>
                <c:pt idx="20">
                  <c:v>5.0</c:v>
                </c:pt>
                <c:pt idx="21">
                  <c:v>6.0</c:v>
                </c:pt>
                <c:pt idx="22">
                  <c:v>7.0</c:v>
                </c:pt>
                <c:pt idx="23">
                  <c:v>8.0</c:v>
                </c:pt>
                <c:pt idx="24">
                  <c:v>9.0</c:v>
                </c:pt>
                <c:pt idx="25">
                  <c:v>10.0</c:v>
                </c:pt>
                <c:pt idx="26">
                  <c:v>11.0</c:v>
                </c:pt>
                <c:pt idx="27">
                  <c:v>12.0</c:v>
                </c:pt>
                <c:pt idx="28">
                  <c:v>13.0</c:v>
                </c:pt>
                <c:pt idx="29">
                  <c:v>14.0</c:v>
                </c:pt>
                <c:pt idx="30">
                  <c:v>15.0</c:v>
                </c:pt>
              </c:numCache>
            </c:numRef>
          </c:xVal>
          <c:yVal>
            <c:numRef>
              <c:f>'mesures (2)'!$K$13:$K$43</c:f>
              <c:numCache>
                <c:formatCode>0.00000</c:formatCode>
                <c:ptCount val="31"/>
                <c:pt idx="0">
                  <c:v>0.206965504080241</c:v>
                </c:pt>
                <c:pt idx="1">
                  <c:v>0.249731093568086</c:v>
                </c:pt>
                <c:pt idx="2">
                  <c:v>0.303988655484934</c:v>
                </c:pt>
                <c:pt idx="3">
                  <c:v>0.373211722171772</c:v>
                </c:pt>
                <c:pt idx="4">
                  <c:v>0.461754204896</c:v>
                </c:pt>
                <c:pt idx="5">
                  <c:v>0.574719469624457</c:v>
                </c:pt>
                <c:pt idx="6">
                  <c:v>0.717292966758346</c:v>
                </c:pt>
                <c:pt idx="7">
                  <c:v>0.893009859884846</c:v>
                </c:pt>
                <c:pt idx="8">
                  <c:v>1.100397862447945</c:v>
                </c:pt>
                <c:pt idx="9">
                  <c:v>1.328250723041352</c:v>
                </c:pt>
                <c:pt idx="10">
                  <c:v>1.552328996361544</c:v>
                </c:pt>
                <c:pt idx="11">
                  <c:v>1.73947657534577</c:v>
                </c:pt>
                <c:pt idx="12">
                  <c:v>1.8628915286929</c:v>
                </c:pt>
                <c:pt idx="13">
                  <c:v>1.919778407854591</c:v>
                </c:pt>
                <c:pt idx="14">
                  <c:v>1.933224870386527</c:v>
                </c:pt>
                <c:pt idx="15">
                  <c:v>1.933257613098987</c:v>
                </c:pt>
                <c:pt idx="16">
                  <c:v>1.933224870386527</c:v>
                </c:pt>
                <c:pt idx="17">
                  <c:v>1.919778407854591</c:v>
                </c:pt>
                <c:pt idx="18">
                  <c:v>1.8628915286929</c:v>
                </c:pt>
                <c:pt idx="19">
                  <c:v>1.73947657534577</c:v>
                </c:pt>
                <c:pt idx="20">
                  <c:v>1.552328996361544</c:v>
                </c:pt>
                <c:pt idx="21">
                  <c:v>1.328250723041352</c:v>
                </c:pt>
                <c:pt idx="22">
                  <c:v>1.100397862447945</c:v>
                </c:pt>
                <c:pt idx="23">
                  <c:v>0.893009859884846</c:v>
                </c:pt>
                <c:pt idx="24">
                  <c:v>0.717292966758346</c:v>
                </c:pt>
                <c:pt idx="25">
                  <c:v>0.574719469624457</c:v>
                </c:pt>
                <c:pt idx="26">
                  <c:v>0.461754204896</c:v>
                </c:pt>
                <c:pt idx="27">
                  <c:v>0.373211722171772</c:v>
                </c:pt>
                <c:pt idx="28">
                  <c:v>0.303988655484934</c:v>
                </c:pt>
                <c:pt idx="29">
                  <c:v>0.249731093568086</c:v>
                </c:pt>
                <c:pt idx="30">
                  <c:v>0.206965504080241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51400"/>
        <c:axId val="2067457768"/>
      </c:scatterChart>
      <c:valAx>
        <c:axId val="2067451400"/>
        <c:scaling>
          <c:orientation val="minMax"/>
          <c:max val="15.0"/>
          <c:min val="-15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i="1"/>
                  <a:t>x</a:t>
                </a:r>
                <a:r>
                  <a:rPr lang="fr-FR" sz="1400"/>
                  <a:t>  (cm)</a:t>
                </a:r>
              </a:p>
            </c:rich>
          </c:tx>
          <c:layout>
            <c:manualLayout>
              <c:xMode val="edge"/>
              <c:yMode val="edge"/>
              <c:x val="0.436508092738408"/>
              <c:y val="0.92559781589801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7457768"/>
        <c:crosses val="autoZero"/>
        <c:crossBetween val="midCat"/>
      </c:valAx>
      <c:valAx>
        <c:axId val="2067457768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i="1"/>
                  <a:t>B</a:t>
                </a:r>
                <a:r>
                  <a:rPr lang="fr-FR" sz="1400"/>
                  <a:t>  (mT)</a:t>
                </a:r>
              </a:p>
            </c:rich>
          </c:tx>
          <c:layout>
            <c:manualLayout>
              <c:xMode val="edge"/>
              <c:yMode val="edge"/>
              <c:x val="0.0119047619047619"/>
              <c:y val="0.38392974315710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12700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745140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2936976627922"/>
          <c:y val="0.380953552680915"/>
          <c:w val="0.103174603174603"/>
          <c:h val="0.1398811867266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trlProps/ctrlProp1.xml><?xml version="1.0" encoding="utf-8"?>
<formControlPr xmlns="http://schemas.microsoft.com/office/spreadsheetml/2009/9/main" objectType="Spin" dx="16" fmlaLink="$B$7" inc="5" max="100" min="15" page="10" val="8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101600</xdr:rowOff>
    </xdr:from>
    <xdr:to>
      <xdr:col>10</xdr:col>
      <xdr:colOff>863600</xdr:colOff>
      <xdr:row>9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485900" y="533400"/>
          <a:ext cx="6616700" cy="1054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étudie le champ magnétique "réduit"  b = B/B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 où  B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=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m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NI/2R’  est le champ au centre d'une bobine.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l'étudie en fonction de l'abscisse "réduite"  X = x/R’  et on note  ±a = ±x</a:t>
          </a:r>
          <a:r>
            <a:rPr lang="fr-FR" sz="1000" b="0" i="0" u="none" strike="noStrike" baseline="-25000">
              <a:solidFill>
                <a:srgbClr val="000000"/>
              </a:solidFill>
              <a:latin typeface="Verdana"/>
              <a:ea typeface="Verdana"/>
              <a:cs typeface="Verdan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/R’  le décalage (réduit) des bobines par rapport à l'origine.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vérifie que l'uniformité optimum du champ au voisinage de l'origine est obtenue pour  a = 1/2.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25400</xdr:colOff>
          <xdr:row>5</xdr:row>
          <xdr:rowOff>12700</xdr:rowOff>
        </xdr:from>
        <xdr:to>
          <xdr:col>1</xdr:col>
          <xdr:colOff>469900</xdr:colOff>
          <xdr:row>7</xdr:row>
          <xdr:rowOff>139700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88900</xdr:colOff>
      <xdr:row>13</xdr:row>
      <xdr:rowOff>0</xdr:rowOff>
    </xdr:from>
    <xdr:to>
      <xdr:col>11</xdr:col>
      <xdr:colOff>889000</xdr:colOff>
      <xdr:row>38</xdr:row>
      <xdr:rowOff>139700</xdr:rowOff>
    </xdr:to>
    <xdr:graphicFrame macro="">
      <xdr:nvGraphicFramePr>
        <xdr:cNvPr id="102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393700</xdr:colOff>
      <xdr:row>0</xdr:row>
      <xdr:rowOff>63500</xdr:rowOff>
    </xdr:from>
    <xdr:to>
      <xdr:col>19</xdr:col>
      <xdr:colOff>838200</xdr:colOff>
      <xdr:row>9</xdr:row>
      <xdr:rowOff>63500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7302500" y="63500"/>
          <a:ext cx="6311900" cy="162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Pour mesurer plus précisément à l'aide d'une cellule de Hall, dont le zéro se dérègle en permanence, il est préférable d'inverser le sens du courant et de calculer la demi-différence des valeurs mesurées dans les deux sens.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◊ remarque : il est toutefois conseillé de régler l'ordre de grandeur du zéro en début de séance pour éviter qu'un trop grand décalage empèche le dispositif de mesurer dans des conditions optimales.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◊ remarque : le décalage du zéro dépend aussi des champs magnétiques parasites, en particulier le champ terrestre ; il est donc important d'éviter de déplacer le dispositif pendant l'expérience.</a:t>
          </a:r>
        </a:p>
      </xdr:txBody>
    </xdr:sp>
    <xdr:clientData/>
  </xdr:twoCellAnchor>
  <xdr:twoCellAnchor>
    <xdr:from>
      <xdr:col>13</xdr:col>
      <xdr:colOff>368300</xdr:colOff>
      <xdr:row>13</xdr:row>
      <xdr:rowOff>139700</xdr:rowOff>
    </xdr:from>
    <xdr:to>
      <xdr:col>17</xdr:col>
      <xdr:colOff>571500</xdr:colOff>
      <xdr:row>29</xdr:row>
      <xdr:rowOff>76200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8343900" y="2463800"/>
          <a:ext cx="3098800" cy="2578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La composante radiade n'a pas été mesurée par ce groupe de TP.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Pour simplifier les mesures, la seconde moitié de la courbe est déduite par symétrie.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Bien que qualitativement comparables, les résultats obtenus semblent toutefois très médiocrement compatibles avec l'expression théorique. Une partie de l'écart provient probablement du fait que l'épaisseur des bobines n'est pas tout à fait négligeable.</a:t>
          </a:r>
        </a:p>
      </xdr:txBody>
    </xdr:sp>
    <xdr:clientData/>
  </xdr:twoCellAnchor>
  <xdr:twoCellAnchor>
    <xdr:from>
      <xdr:col>11</xdr:col>
      <xdr:colOff>254000</xdr:colOff>
      <xdr:row>48</xdr:row>
      <xdr:rowOff>101600</xdr:rowOff>
    </xdr:from>
    <xdr:to>
      <xdr:col>19</xdr:col>
      <xdr:colOff>787400</xdr:colOff>
      <xdr:row>74</xdr:row>
      <xdr:rowOff>76200</xdr:rowOff>
    </xdr:to>
    <xdr:graphicFrame macro="">
      <xdr:nvGraphicFramePr>
        <xdr:cNvPr id="3076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393700</xdr:colOff>
      <xdr:row>0</xdr:row>
      <xdr:rowOff>63500</xdr:rowOff>
    </xdr:from>
    <xdr:to>
      <xdr:col>19</xdr:col>
      <xdr:colOff>838200</xdr:colOff>
      <xdr:row>9</xdr:row>
      <xdr:rowOff>63500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7302500" y="63500"/>
          <a:ext cx="6311900" cy="162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Pour mesurer plus précisément à l'aide d'une cellule de Hall, dont le zéro se dérègle en permanence, il est préférable d'inverser le sens du courant et de calculer la demi-différence des valeurs mesurées dans les deux sens.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◊ remarque : il est toutefois conseillé de régler l'ordre de grandeur du zéro en début de séance pour éviter qu'un trop grand décalage empèche le dispositif de mesurer dans des conditions optimales.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◊ remarque : le décalage du zéro dépend aussi des champs magnétiques parasites, en particulier le champ terrestre ; il est donc important d'éviter de déplacer le dispositif pendant l'expérience.</a:t>
          </a:r>
        </a:p>
      </xdr:txBody>
    </xdr:sp>
    <xdr:clientData/>
  </xdr:twoCellAnchor>
  <xdr:twoCellAnchor>
    <xdr:from>
      <xdr:col>13</xdr:col>
      <xdr:colOff>368300</xdr:colOff>
      <xdr:row>14</xdr:row>
      <xdr:rowOff>139700</xdr:rowOff>
    </xdr:from>
    <xdr:to>
      <xdr:col>17</xdr:col>
      <xdr:colOff>571500</xdr:colOff>
      <xdr:row>30</xdr:row>
      <xdr:rowOff>76200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8343900" y="2628900"/>
          <a:ext cx="3098800" cy="2578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La composante radiade n'a pas été mesurée par ce groupe de TP.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Pour simplifier les mesures, la seconde moitié de la courbe est déduite par symétrie.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Bien que qualitativement comparables, les résultats obtenus semblent toutefois médiocrement compatibles avec l'expression théorique. Une partie de l'écart provient probablement du fait que l'épaisseur des bobines n'est pas tout à fait négligeable.</a:t>
          </a:r>
        </a:p>
      </xdr:txBody>
    </xdr:sp>
    <xdr:clientData/>
  </xdr:twoCellAnchor>
  <xdr:twoCellAnchor>
    <xdr:from>
      <xdr:col>11</xdr:col>
      <xdr:colOff>254000</xdr:colOff>
      <xdr:row>50</xdr:row>
      <xdr:rowOff>101600</xdr:rowOff>
    </xdr:from>
    <xdr:to>
      <xdr:col>19</xdr:col>
      <xdr:colOff>787400</xdr:colOff>
      <xdr:row>76</xdr:row>
      <xdr:rowOff>76200</xdr:rowOff>
    </xdr:to>
    <xdr:graphicFrame macro="">
      <xdr:nvGraphicFramePr>
        <xdr:cNvPr id="4099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53"/>
  <sheetViews>
    <sheetView workbookViewId="0">
      <selection activeCell="E13" sqref="E13"/>
    </sheetView>
  </sheetViews>
  <sheetFormatPr baseColWidth="10" defaultRowHeight="13" x14ac:dyDescent="0"/>
  <cols>
    <col min="1" max="1" width="5.5703125" customWidth="1"/>
    <col min="2" max="5" width="5.5703125" bestFit="1" customWidth="1"/>
  </cols>
  <sheetData>
    <row r="1" spans="1:5" ht="18">
      <c r="A1" s="2" t="s">
        <v>0</v>
      </c>
    </row>
    <row r="2" spans="1:5" ht="16">
      <c r="A2" s="1" t="s">
        <v>1</v>
      </c>
    </row>
    <row r="6" spans="1:5">
      <c r="A6" s="4" t="s">
        <v>3</v>
      </c>
    </row>
    <row r="7" spans="1:5">
      <c r="A7" s="7">
        <f>B7/100</f>
        <v>0.8</v>
      </c>
      <c r="B7" s="3">
        <v>80</v>
      </c>
    </row>
    <row r="11" spans="1:5" ht="15">
      <c r="A11" s="8" t="s">
        <v>6</v>
      </c>
      <c r="B11" s="8" t="s">
        <v>4</v>
      </c>
      <c r="C11" s="8" t="s">
        <v>5</v>
      </c>
      <c r="D11" s="8" t="s">
        <v>2</v>
      </c>
      <c r="E11" s="8" t="s">
        <v>7</v>
      </c>
    </row>
    <row r="13" spans="1:5">
      <c r="A13" s="5">
        <v>-2</v>
      </c>
      <c r="B13" s="6">
        <f>1/(1+(A13+$A$7)^2)^(3/2)</f>
        <v>0.26237065560019668</v>
      </c>
      <c r="C13" s="6">
        <f>1/(1+(A13-$A$7)^2)^(3/2)</f>
        <v>3.804710373282312E-2</v>
      </c>
      <c r="D13" s="6">
        <f>B13+C13</f>
        <v>0.30041775933301978</v>
      </c>
      <c r="E13" s="6">
        <f>1/(1+(A13+0.5)^2)^(3/2)+1/(1+(A13-0.5)^2)^(3/2)</f>
        <v>0.22190328364068959</v>
      </c>
    </row>
    <row r="14" spans="1:5">
      <c r="A14" s="5">
        <v>-1.9</v>
      </c>
      <c r="B14" s="6">
        <f t="shared" ref="B14:B53" si="0">1/(1+(A14+$A$7)^2)^(3/2)</f>
        <v>0.30437682986258485</v>
      </c>
      <c r="C14" s="6">
        <f t="shared" ref="C14:C53" si="1">1/(1+(A14-$A$7)^2)^(3/2)</f>
        <v>4.1895579713340639E-2</v>
      </c>
      <c r="D14" s="6">
        <f t="shared" ref="D14:D53" si="2">B14+C14</f>
        <v>0.34627240957592548</v>
      </c>
      <c r="E14" s="6">
        <f t="shared" ref="E14:E53" si="3">1/(1+(A14+0.5)^2)^(3/2)+1/(1+(A14-0.5)^2)^(3/2)</f>
        <v>0.25326002158976846</v>
      </c>
    </row>
    <row r="15" spans="1:5">
      <c r="A15" s="5">
        <v>-1.8</v>
      </c>
      <c r="B15" s="6">
        <f t="shared" si="0"/>
        <v>0.35355339059327379</v>
      </c>
      <c r="C15" s="6">
        <f t="shared" si="1"/>
        <v>4.6260190632586191E-2</v>
      </c>
      <c r="D15" s="6">
        <f t="shared" si="2"/>
        <v>0.39981358122585997</v>
      </c>
      <c r="E15" s="6">
        <f t="shared" si="3"/>
        <v>0.29004875417104131</v>
      </c>
    </row>
    <row r="16" spans="1:5">
      <c r="A16" s="5">
        <v>-1.7</v>
      </c>
      <c r="B16" s="6">
        <f t="shared" si="0"/>
        <v>0.41065974930782673</v>
      </c>
      <c r="C16" s="6">
        <f t="shared" si="1"/>
        <v>5.122630018677294E-2</v>
      </c>
      <c r="D16" s="6">
        <f t="shared" si="2"/>
        <v>0.46188604949459966</v>
      </c>
      <c r="E16" s="6">
        <f t="shared" si="3"/>
        <v>0.33322732414491996</v>
      </c>
    </row>
    <row r="17" spans="1:5">
      <c r="A17" s="5">
        <v>-1.6</v>
      </c>
      <c r="B17" s="6">
        <f t="shared" si="0"/>
        <v>0.47613951795306719</v>
      </c>
      <c r="C17" s="6">
        <f t="shared" si="1"/>
        <v>5.6895766954938552E-2</v>
      </c>
      <c r="D17" s="6">
        <f t="shared" si="2"/>
        <v>0.53303528490800578</v>
      </c>
      <c r="E17" s="6">
        <f t="shared" si="3"/>
        <v>0.38384699259684507</v>
      </c>
    </row>
    <row r="18" spans="1:5">
      <c r="A18" s="5">
        <v>-1.5</v>
      </c>
      <c r="B18" s="6">
        <f t="shared" si="0"/>
        <v>0.54982008088526213</v>
      </c>
      <c r="C18" s="6">
        <f t="shared" si="1"/>
        <v>6.3390478762233735E-2</v>
      </c>
      <c r="D18" s="6">
        <f t="shared" si="2"/>
        <v>0.61321055964749582</v>
      </c>
      <c r="E18" s="6">
        <f t="shared" si="3"/>
        <v>0.44299610969326542</v>
      </c>
    </row>
    <row r="19" spans="1:5">
      <c r="A19" s="5">
        <v>-1.4</v>
      </c>
      <c r="B19" s="6">
        <f t="shared" si="0"/>
        <v>0.63050950420040019</v>
      </c>
      <c r="C19" s="6">
        <f t="shared" si="1"/>
        <v>7.085666854472325E-2</v>
      </c>
      <c r="D19" s="6">
        <f t="shared" si="2"/>
        <v>0.70136617274512347</v>
      </c>
      <c r="E19" s="6">
        <f t="shared" si="3"/>
        <v>0.51168934428236523</v>
      </c>
    </row>
    <row r="20" spans="1:5">
      <c r="A20" s="5">
        <v>-1.3</v>
      </c>
      <c r="B20" s="6">
        <f t="shared" si="0"/>
        <v>0.71554175279993271</v>
      </c>
      <c r="C20" s="6">
        <f t="shared" si="1"/>
        <v>7.9470162734260219E-2</v>
      </c>
      <c r="D20" s="6">
        <f t="shared" si="2"/>
        <v>0.79501191553419293</v>
      </c>
      <c r="E20" s="6">
        <f t="shared" si="3"/>
        <v>0.590677945117839</v>
      </c>
    </row>
    <row r="21" spans="1:5">
      <c r="A21" s="5">
        <v>-1.2</v>
      </c>
      <c r="B21" s="6">
        <f t="shared" si="0"/>
        <v>0.80041094041832705</v>
      </c>
      <c r="C21" s="6">
        <f t="shared" si="1"/>
        <v>8.9442719099991616E-2</v>
      </c>
      <c r="D21" s="6">
        <f t="shared" si="2"/>
        <v>0.88985365951831863</v>
      </c>
      <c r="E21" s="6">
        <f t="shared" si="3"/>
        <v>0.68015944504037629</v>
      </c>
    </row>
    <row r="22" spans="1:5">
      <c r="A22" s="5">
        <v>-1.1000000000000001</v>
      </c>
      <c r="B22" s="6">
        <f t="shared" si="0"/>
        <v>0.8787397112120654</v>
      </c>
      <c r="C22" s="6">
        <f t="shared" si="1"/>
        <v>0.10102959497453846</v>
      </c>
      <c r="D22" s="6">
        <f t="shared" si="2"/>
        <v>0.97976930618660385</v>
      </c>
      <c r="E22" s="6">
        <f t="shared" si="3"/>
        <v>0.77938561094286629</v>
      </c>
    </row>
    <row r="23" spans="1:5">
      <c r="A23" s="5">
        <v>-1</v>
      </c>
      <c r="B23" s="6">
        <f t="shared" si="0"/>
        <v>0.94286603431819238</v>
      </c>
      <c r="C23" s="6">
        <f t="shared" si="1"/>
        <v>0.11453842716477175</v>
      </c>
      <c r="D23" s="6">
        <f t="shared" si="2"/>
        <v>1.0574044614829641</v>
      </c>
      <c r="E23" s="6">
        <f t="shared" si="3"/>
        <v>0.88621873625384939</v>
      </c>
    </row>
    <row r="24" spans="1:5">
      <c r="A24" s="5">
        <v>-0.9</v>
      </c>
      <c r="B24" s="6">
        <f t="shared" si="0"/>
        <v>0.9851853368415735</v>
      </c>
      <c r="C24" s="6">
        <f t="shared" si="1"/>
        <v>0.1303393641551141</v>
      </c>
      <c r="D24" s="6">
        <f t="shared" si="2"/>
        <v>1.1155247009966875</v>
      </c>
      <c r="E24" s="6">
        <f t="shared" si="3"/>
        <v>0.9967751950531567</v>
      </c>
    </row>
    <row r="25" spans="1:5">
      <c r="A25" s="5">
        <v>-0.8</v>
      </c>
      <c r="B25" s="6">
        <f t="shared" si="0"/>
        <v>1</v>
      </c>
      <c r="C25" s="6">
        <f t="shared" si="1"/>
        <v>0.14887610674246626</v>
      </c>
      <c r="D25" s="6">
        <f t="shared" si="2"/>
        <v>1.1488761067424662</v>
      </c>
      <c r="E25" s="6">
        <f t="shared" si="3"/>
        <v>1.105397986620873</v>
      </c>
    </row>
    <row r="26" spans="1:5">
      <c r="A26" s="5">
        <v>-0.7</v>
      </c>
      <c r="B26" s="6">
        <f t="shared" si="0"/>
        <v>0.9851853368415735</v>
      </c>
      <c r="C26" s="6">
        <f t="shared" si="1"/>
        <v>0.17067698345391666</v>
      </c>
      <c r="D26" s="6">
        <f t="shared" si="2"/>
        <v>1.1558623202954901</v>
      </c>
      <c r="E26" s="6">
        <f t="shared" si="3"/>
        <v>1.2052366899183891</v>
      </c>
    </row>
    <row r="27" spans="1:5">
      <c r="A27" s="5">
        <v>-0.6</v>
      </c>
      <c r="B27" s="6">
        <f t="shared" si="0"/>
        <v>0.94286603431819238</v>
      </c>
      <c r="C27" s="6">
        <f t="shared" si="1"/>
        <v>0.19636425463482993</v>
      </c>
      <c r="D27" s="6">
        <f t="shared" si="2"/>
        <v>1.1392302889530224</v>
      </c>
      <c r="E27" s="6">
        <f t="shared" si="3"/>
        <v>1.2895621667041584</v>
      </c>
    </row>
    <row r="28" spans="1:5">
      <c r="A28" s="5">
        <v>-0.5</v>
      </c>
      <c r="B28" s="6">
        <f t="shared" si="0"/>
        <v>0.8787397112120654</v>
      </c>
      <c r="C28" s="6">
        <f t="shared" si="1"/>
        <v>0.22665827540880756</v>
      </c>
      <c r="D28" s="6">
        <f t="shared" si="2"/>
        <v>1.105397986620873</v>
      </c>
      <c r="E28" s="6">
        <f t="shared" si="3"/>
        <v>1.3535533905932737</v>
      </c>
    </row>
    <row r="29" spans="1:5">
      <c r="A29" s="5">
        <v>-0.4</v>
      </c>
      <c r="B29" s="6">
        <f t="shared" si="0"/>
        <v>0.80041094041832672</v>
      </c>
      <c r="C29" s="6">
        <f t="shared" si="1"/>
        <v>0.26237065560019662</v>
      </c>
      <c r="D29" s="6">
        <f t="shared" si="2"/>
        <v>1.0627815960185234</v>
      </c>
      <c r="E29" s="6">
        <f t="shared" si="3"/>
        <v>1.3958450861494001</v>
      </c>
    </row>
    <row r="30" spans="1:5">
      <c r="A30" s="5">
        <v>-0.3</v>
      </c>
      <c r="B30" s="6">
        <f t="shared" si="0"/>
        <v>0.71554175279993271</v>
      </c>
      <c r="C30" s="6">
        <f t="shared" si="1"/>
        <v>0.30437682986258485</v>
      </c>
      <c r="D30" s="6">
        <f t="shared" si="2"/>
        <v>1.0199185826625174</v>
      </c>
      <c r="E30" s="6">
        <f t="shared" si="3"/>
        <v>1.4190055522712597</v>
      </c>
    </row>
    <row r="31" spans="1:5">
      <c r="A31" s="5">
        <v>-0.2</v>
      </c>
      <c r="B31" s="6">
        <f t="shared" si="0"/>
        <v>0.63050950420040008</v>
      </c>
      <c r="C31" s="6">
        <f t="shared" si="1"/>
        <v>0.35355339059327379</v>
      </c>
      <c r="D31" s="6">
        <f t="shared" si="2"/>
        <v>0.98406289479367381</v>
      </c>
      <c r="E31" s="6">
        <f t="shared" si="3"/>
        <v>1.4285597920973276</v>
      </c>
    </row>
    <row r="32" spans="1:5">
      <c r="A32" s="5">
        <v>-0.1</v>
      </c>
      <c r="B32" s="6">
        <f t="shared" si="0"/>
        <v>0.54982008088526191</v>
      </c>
      <c r="C32" s="6">
        <f t="shared" si="1"/>
        <v>0.41065974930782667</v>
      </c>
      <c r="D32" s="6">
        <f t="shared" si="2"/>
        <v>0.96047983019308858</v>
      </c>
      <c r="E32" s="6">
        <f t="shared" si="3"/>
        <v>1.4309204446187269</v>
      </c>
    </row>
    <row r="33" spans="1:5">
      <c r="A33" s="5">
        <v>0</v>
      </c>
      <c r="B33" s="6">
        <f t="shared" si="0"/>
        <v>0.47613951795306719</v>
      </c>
      <c r="C33" s="6">
        <f t="shared" si="1"/>
        <v>0.47613951795306719</v>
      </c>
      <c r="D33" s="6">
        <f t="shared" si="2"/>
        <v>0.95227903590613439</v>
      </c>
      <c r="E33" s="6">
        <f t="shared" si="3"/>
        <v>1.4310835055998654</v>
      </c>
    </row>
    <row r="34" spans="1:5">
      <c r="A34" s="5">
        <v>0.1</v>
      </c>
      <c r="B34" s="6">
        <f t="shared" si="0"/>
        <v>0.41065974930782667</v>
      </c>
      <c r="C34" s="6">
        <f t="shared" si="1"/>
        <v>0.54982008088526191</v>
      </c>
      <c r="D34" s="6">
        <f t="shared" si="2"/>
        <v>0.96047983019308858</v>
      </c>
      <c r="E34" s="6">
        <f t="shared" si="3"/>
        <v>1.4309204446187269</v>
      </c>
    </row>
    <row r="35" spans="1:5">
      <c r="A35" s="5">
        <v>0.2</v>
      </c>
      <c r="B35" s="6">
        <f t="shared" si="0"/>
        <v>0.35355339059327379</v>
      </c>
      <c r="C35" s="6">
        <f t="shared" si="1"/>
        <v>0.63050950420040008</v>
      </c>
      <c r="D35" s="6">
        <f t="shared" si="2"/>
        <v>0.98406289479367381</v>
      </c>
      <c r="E35" s="6">
        <f t="shared" si="3"/>
        <v>1.4285597920973276</v>
      </c>
    </row>
    <row r="36" spans="1:5">
      <c r="A36" s="5">
        <v>0.3</v>
      </c>
      <c r="B36" s="6">
        <f t="shared" si="0"/>
        <v>0.30437682986258485</v>
      </c>
      <c r="C36" s="6">
        <f t="shared" si="1"/>
        <v>0.71554175279993271</v>
      </c>
      <c r="D36" s="6">
        <f t="shared" si="2"/>
        <v>1.0199185826625174</v>
      </c>
      <c r="E36" s="6">
        <f t="shared" si="3"/>
        <v>1.4190055522712597</v>
      </c>
    </row>
    <row r="37" spans="1:5">
      <c r="A37" s="5">
        <v>0.4</v>
      </c>
      <c r="B37" s="6">
        <f t="shared" si="0"/>
        <v>0.26237065560019662</v>
      </c>
      <c r="C37" s="6">
        <f t="shared" si="1"/>
        <v>0.80041094041832672</v>
      </c>
      <c r="D37" s="6">
        <f t="shared" si="2"/>
        <v>1.0627815960185234</v>
      </c>
      <c r="E37" s="6">
        <f t="shared" si="3"/>
        <v>1.3958450861494001</v>
      </c>
    </row>
    <row r="38" spans="1:5">
      <c r="A38" s="5">
        <v>0.5</v>
      </c>
      <c r="B38" s="6">
        <f t="shared" si="0"/>
        <v>0.22665827540880756</v>
      </c>
      <c r="C38" s="6">
        <f t="shared" si="1"/>
        <v>0.8787397112120654</v>
      </c>
      <c r="D38" s="6">
        <f t="shared" si="2"/>
        <v>1.105397986620873</v>
      </c>
      <c r="E38" s="6">
        <f t="shared" si="3"/>
        <v>1.3535533905932737</v>
      </c>
    </row>
    <row r="39" spans="1:5">
      <c r="A39" s="5">
        <v>0.6</v>
      </c>
      <c r="B39" s="6">
        <f t="shared" si="0"/>
        <v>0.19636425463482993</v>
      </c>
      <c r="C39" s="6">
        <f t="shared" si="1"/>
        <v>0.94286603431819238</v>
      </c>
      <c r="D39" s="6">
        <f t="shared" si="2"/>
        <v>1.1392302889530224</v>
      </c>
      <c r="E39" s="6">
        <f t="shared" si="3"/>
        <v>1.2895621667041584</v>
      </c>
    </row>
    <row r="40" spans="1:5">
      <c r="A40" s="5">
        <v>0.7</v>
      </c>
      <c r="B40" s="6">
        <f t="shared" si="0"/>
        <v>0.17067698345391666</v>
      </c>
      <c r="C40" s="6">
        <f t="shared" si="1"/>
        <v>0.9851853368415735</v>
      </c>
      <c r="D40" s="6">
        <f t="shared" si="2"/>
        <v>1.1558623202954901</v>
      </c>
      <c r="E40" s="6">
        <f t="shared" si="3"/>
        <v>1.2052366899183891</v>
      </c>
    </row>
    <row r="41" spans="1:5">
      <c r="A41" s="5">
        <v>0.8</v>
      </c>
      <c r="B41" s="6">
        <f t="shared" si="0"/>
        <v>0.14887610674246626</v>
      </c>
      <c r="C41" s="6">
        <f t="shared" si="1"/>
        <v>1</v>
      </c>
      <c r="D41" s="6">
        <f t="shared" si="2"/>
        <v>1.1488761067424662</v>
      </c>
      <c r="E41" s="6">
        <f t="shared" si="3"/>
        <v>1.105397986620873</v>
      </c>
    </row>
    <row r="42" spans="1:5">
      <c r="A42" s="5">
        <v>0.9</v>
      </c>
      <c r="B42" s="6">
        <f t="shared" si="0"/>
        <v>0.1303393641551141</v>
      </c>
      <c r="C42" s="6">
        <f t="shared" si="1"/>
        <v>0.9851853368415735</v>
      </c>
      <c r="D42" s="6">
        <f t="shared" si="2"/>
        <v>1.1155247009966875</v>
      </c>
      <c r="E42" s="6">
        <f t="shared" si="3"/>
        <v>0.9967751950531567</v>
      </c>
    </row>
    <row r="43" spans="1:5">
      <c r="A43" s="5">
        <v>1</v>
      </c>
      <c r="B43" s="6">
        <f t="shared" si="0"/>
        <v>0.11453842716477175</v>
      </c>
      <c r="C43" s="6">
        <f t="shared" si="1"/>
        <v>0.94286603431819238</v>
      </c>
      <c r="D43" s="6">
        <f t="shared" si="2"/>
        <v>1.0574044614829641</v>
      </c>
      <c r="E43" s="6">
        <f t="shared" si="3"/>
        <v>0.88621873625384939</v>
      </c>
    </row>
    <row r="44" spans="1:5">
      <c r="A44" s="5">
        <v>1.1000000000000001</v>
      </c>
      <c r="B44" s="6">
        <f t="shared" si="0"/>
        <v>0.10102959497453846</v>
      </c>
      <c r="C44" s="6">
        <f t="shared" si="1"/>
        <v>0.8787397112120654</v>
      </c>
      <c r="D44" s="6">
        <f t="shared" si="2"/>
        <v>0.97976930618660385</v>
      </c>
      <c r="E44" s="6">
        <f t="shared" si="3"/>
        <v>0.77938561094286629</v>
      </c>
    </row>
    <row r="45" spans="1:5">
      <c r="A45" s="5">
        <v>1.2</v>
      </c>
      <c r="B45" s="6">
        <f t="shared" si="0"/>
        <v>8.9442719099991616E-2</v>
      </c>
      <c r="C45" s="6">
        <f t="shared" si="1"/>
        <v>0.80041094041832705</v>
      </c>
      <c r="D45" s="6">
        <f t="shared" si="2"/>
        <v>0.88985365951831863</v>
      </c>
      <c r="E45" s="6">
        <f t="shared" si="3"/>
        <v>0.68015944504037629</v>
      </c>
    </row>
    <row r="46" spans="1:5">
      <c r="A46" s="5">
        <v>1.3</v>
      </c>
      <c r="B46" s="6">
        <f t="shared" si="0"/>
        <v>7.9470162734260219E-2</v>
      </c>
      <c r="C46" s="6">
        <f t="shared" si="1"/>
        <v>0.71554175279993271</v>
      </c>
      <c r="D46" s="6">
        <f t="shared" si="2"/>
        <v>0.79501191553419293</v>
      </c>
      <c r="E46" s="6">
        <f t="shared" si="3"/>
        <v>0.590677945117839</v>
      </c>
    </row>
    <row r="47" spans="1:5">
      <c r="A47" s="5">
        <v>1.4</v>
      </c>
      <c r="B47" s="6">
        <f t="shared" si="0"/>
        <v>7.085666854472325E-2</v>
      </c>
      <c r="C47" s="6">
        <f t="shared" si="1"/>
        <v>0.63050950420040019</v>
      </c>
      <c r="D47" s="6">
        <f t="shared" si="2"/>
        <v>0.70136617274512347</v>
      </c>
      <c r="E47" s="6">
        <f t="shared" si="3"/>
        <v>0.51168934428236523</v>
      </c>
    </row>
    <row r="48" spans="1:5">
      <c r="A48" s="5">
        <v>1.5</v>
      </c>
      <c r="B48" s="6">
        <f t="shared" si="0"/>
        <v>6.3390478762233735E-2</v>
      </c>
      <c r="C48" s="6">
        <f t="shared" si="1"/>
        <v>0.54982008088526213</v>
      </c>
      <c r="D48" s="6">
        <f t="shared" si="2"/>
        <v>0.61321055964749582</v>
      </c>
      <c r="E48" s="6">
        <f t="shared" si="3"/>
        <v>0.44299610969326542</v>
      </c>
    </row>
    <row r="49" spans="1:5">
      <c r="A49" s="5">
        <v>1.6</v>
      </c>
      <c r="B49" s="6">
        <f t="shared" si="0"/>
        <v>5.6895766954938552E-2</v>
      </c>
      <c r="C49" s="6">
        <f t="shared" si="1"/>
        <v>0.47613951795306719</v>
      </c>
      <c r="D49" s="6">
        <f t="shared" si="2"/>
        <v>0.53303528490800578</v>
      </c>
      <c r="E49" s="6">
        <f t="shared" si="3"/>
        <v>0.38384699259684507</v>
      </c>
    </row>
    <row r="50" spans="1:5">
      <c r="A50" s="5">
        <v>1.7</v>
      </c>
      <c r="B50" s="6">
        <f t="shared" si="0"/>
        <v>5.122630018677294E-2</v>
      </c>
      <c r="C50" s="6">
        <f t="shared" si="1"/>
        <v>0.41065974930782673</v>
      </c>
      <c r="D50" s="6">
        <f t="shared" si="2"/>
        <v>0.46188604949459966</v>
      </c>
      <c r="E50" s="6">
        <f t="shared" si="3"/>
        <v>0.33322732414491996</v>
      </c>
    </row>
    <row r="51" spans="1:5">
      <c r="A51" s="5">
        <v>1.8</v>
      </c>
      <c r="B51" s="6">
        <f t="shared" si="0"/>
        <v>4.6260190632586191E-2</v>
      </c>
      <c r="C51" s="6">
        <f t="shared" si="1"/>
        <v>0.35355339059327379</v>
      </c>
      <c r="D51" s="6">
        <f t="shared" si="2"/>
        <v>0.39981358122585997</v>
      </c>
      <c r="E51" s="6">
        <f t="shared" si="3"/>
        <v>0.29004875417104131</v>
      </c>
    </row>
    <row r="52" spans="1:5">
      <c r="A52" s="5">
        <v>1.9</v>
      </c>
      <c r="B52" s="6">
        <f t="shared" si="0"/>
        <v>4.1895579713340639E-2</v>
      </c>
      <c r="C52" s="6">
        <f t="shared" si="1"/>
        <v>0.30437682986258485</v>
      </c>
      <c r="D52" s="6">
        <f t="shared" si="2"/>
        <v>0.34627240957592548</v>
      </c>
      <c r="E52" s="6">
        <f t="shared" si="3"/>
        <v>0.25326002158976846</v>
      </c>
    </row>
    <row r="53" spans="1:5">
      <c r="A53" s="5">
        <v>2</v>
      </c>
      <c r="B53" s="6">
        <f t="shared" si="0"/>
        <v>3.804710373282312E-2</v>
      </c>
      <c r="C53" s="6">
        <f t="shared" si="1"/>
        <v>0.26237065560019668</v>
      </c>
      <c r="D53" s="6">
        <f t="shared" si="2"/>
        <v>0.30041775933301978</v>
      </c>
      <c r="E53" s="6">
        <f t="shared" si="3"/>
        <v>0.22190328364068959</v>
      </c>
    </row>
  </sheetData>
  <pageMargins left="0.78740157480314965" right="0.78740157480314965" top="0.98425196850393704" bottom="0.98425196850393704" header="0.51181102362204722" footer="0.51181102362204722"/>
  <pageSetup paperSize="0" scale="67" orientation="portrait" horizontalDpi="4294967292" verticalDpi="429496729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Spinner 2">
              <controlPr defaultSize="0" autoPict="0">
                <anchor moveWithCells="1" sizeWithCells="1">
                  <from>
                    <xdr:col>1</xdr:col>
                    <xdr:colOff>25400</xdr:colOff>
                    <xdr:row>5</xdr:row>
                    <xdr:rowOff>12700</xdr:rowOff>
                  </from>
                  <to>
                    <xdr:col>1</xdr:col>
                    <xdr:colOff>469900</xdr:colOff>
                    <xdr:row>7</xdr:row>
                    <xdr:rowOff>139700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workbookViewId="0">
      <selection activeCell="H16" sqref="H16"/>
    </sheetView>
  </sheetViews>
  <sheetFormatPr baseColWidth="10" defaultRowHeight="13" x14ac:dyDescent="0"/>
  <cols>
    <col min="1" max="1" width="6.7109375" bestFit="1" customWidth="1"/>
    <col min="2" max="2" width="4.5703125" bestFit="1" customWidth="1"/>
    <col min="3" max="3" width="8" bestFit="1" customWidth="1"/>
    <col min="4" max="4" width="7.5703125" bestFit="1" customWidth="1"/>
    <col min="5" max="5" width="7.140625" bestFit="1" customWidth="1"/>
    <col min="6" max="6" width="5.5703125" bestFit="1" customWidth="1"/>
    <col min="7" max="7" width="9.42578125" bestFit="1" customWidth="1"/>
    <col min="8" max="8" width="7.28515625" bestFit="1" customWidth="1"/>
    <col min="9" max="9" width="7.7109375" bestFit="1" customWidth="1"/>
    <col min="10" max="10" width="6" bestFit="1" customWidth="1"/>
    <col min="11" max="11" width="7.7109375" bestFit="1" customWidth="1"/>
    <col min="12" max="12" width="5.5703125" bestFit="1" customWidth="1"/>
    <col min="13" max="13" width="8.28515625" bestFit="1" customWidth="1"/>
    <col min="14" max="14" width="2.28515625" bestFit="1" customWidth="1"/>
    <col min="15" max="15" width="7" bestFit="1" customWidth="1"/>
  </cols>
  <sheetData>
    <row r="1" spans="1:13" ht="18">
      <c r="A1" s="2" t="s">
        <v>0</v>
      </c>
    </row>
    <row r="2" spans="1:13" ht="16">
      <c r="A2" s="1" t="s">
        <v>1</v>
      </c>
    </row>
    <row r="3" spans="1:13" ht="16">
      <c r="G3" s="9" t="s">
        <v>21</v>
      </c>
      <c r="J3" s="4" t="s">
        <v>17</v>
      </c>
      <c r="K3" s="4" t="s">
        <v>13</v>
      </c>
    </row>
    <row r="4" spans="1:13">
      <c r="G4" s="10">
        <f>0.0000004*PI()</f>
        <v>1.2566370614359173E-6</v>
      </c>
      <c r="J4" s="6">
        <v>6.5000000000000002E-2</v>
      </c>
      <c r="K4" s="6">
        <v>3.0000000000000001E-3</v>
      </c>
    </row>
    <row r="6" spans="1:13">
      <c r="E6" s="4" t="s">
        <v>20</v>
      </c>
      <c r="G6" s="4" t="s">
        <v>16</v>
      </c>
      <c r="H6" s="4" t="s">
        <v>13</v>
      </c>
      <c r="J6" s="4" t="s">
        <v>18</v>
      </c>
      <c r="K6" s="4" t="s">
        <v>13</v>
      </c>
    </row>
    <row r="7" spans="1:13">
      <c r="E7" s="3">
        <v>100</v>
      </c>
      <c r="G7" s="6">
        <v>1.496</v>
      </c>
      <c r="H7" s="6">
        <f>0.005*G7+0.02</f>
        <v>2.7480000000000001E-2</v>
      </c>
      <c r="J7" s="6">
        <v>6.1726186821685312E-2</v>
      </c>
      <c r="K7" s="6">
        <v>3.0000000000000001E-3</v>
      </c>
    </row>
    <row r="8" spans="1:13">
      <c r="E8" s="3"/>
      <c r="G8" s="18">
        <v>1.4298364512900612</v>
      </c>
      <c r="H8" s="19">
        <v>0.03</v>
      </c>
      <c r="J8" s="6"/>
      <c r="K8" s="6"/>
    </row>
    <row r="11" spans="1:13" ht="16">
      <c r="A11" s="4" t="s">
        <v>9</v>
      </c>
      <c r="B11" s="12" t="s">
        <v>13</v>
      </c>
      <c r="C11" s="4" t="s">
        <v>11</v>
      </c>
      <c r="D11" s="4" t="s">
        <v>12</v>
      </c>
      <c r="E11" s="4" t="s">
        <v>8</v>
      </c>
      <c r="F11" s="4" t="s">
        <v>13</v>
      </c>
      <c r="G11" s="4" t="s">
        <v>14</v>
      </c>
      <c r="H11" s="4" t="s">
        <v>15</v>
      </c>
      <c r="I11" s="4" t="s">
        <v>10</v>
      </c>
      <c r="J11" s="12" t="s">
        <v>13</v>
      </c>
      <c r="K11" s="4" t="s">
        <v>19</v>
      </c>
      <c r="L11" s="4" t="s">
        <v>13</v>
      </c>
      <c r="M11" s="9" t="s">
        <v>22</v>
      </c>
    </row>
    <row r="12" spans="1:13">
      <c r="A12" s="3"/>
      <c r="B12" s="13"/>
      <c r="J12" s="14"/>
    </row>
    <row r="13" spans="1:13">
      <c r="A13" s="5">
        <v>-14</v>
      </c>
      <c r="B13" s="13">
        <v>0.2</v>
      </c>
      <c r="C13" s="16">
        <f t="shared" ref="C13:C18" ca="1" si="0">INDIRECT(ADDRESS(ROW($C$27)-(ROW(C13)-ROW($C$27)),COLUMN(C13),4,TRUE),TRUE)</f>
        <v>-0.45</v>
      </c>
      <c r="D13" s="16">
        <f ca="1">INDIRECT(ADDRESS(ROW($D$27)-(ROW(D13)-ROW($D$27)),COLUMN(D13),4,TRUE),TRUE)</f>
        <v>0.36</v>
      </c>
      <c r="E13" s="6">
        <f ca="1">(D13-C13)/2</f>
        <v>0.40500000000000003</v>
      </c>
      <c r="F13" s="6">
        <f ca="1">0.02*E13+0.04</f>
        <v>4.8100000000000004E-2</v>
      </c>
      <c r="G13" s="7"/>
      <c r="H13" s="7"/>
      <c r="I13" s="6"/>
      <c r="J13" s="15"/>
      <c r="K13" s="11">
        <f>1000*($G$4*$E$7*$G$8/(2*$J$4))*((1/(1+((0.01*A13-$J$7)/$J$4)^2)^(3/2))+(1/(1+((0.01*A13+$J$7)/$J$4)^2)^(3/2)))</f>
        <v>0.40025842059171107</v>
      </c>
      <c r="M13" s="5">
        <f ca="1">((E13-K13)/F13)^2</f>
        <v>9.7175303033397251E-3</v>
      </c>
    </row>
    <row r="14" spans="1:13">
      <c r="A14" s="5">
        <v>-13</v>
      </c>
      <c r="B14" s="13">
        <v>0.2</v>
      </c>
      <c r="C14" s="16">
        <f t="shared" ca="1" si="0"/>
        <v>-0.55000000000000004</v>
      </c>
      <c r="D14" s="16">
        <f ca="1">INDIRECT(ADDRESS(ROW($D$27)-(ROW(D14)-ROW($D$27)),COLUMN(D14),4,TRUE),TRUE)</f>
        <v>0.44</v>
      </c>
      <c r="E14" s="6">
        <f ca="1">(D14-C14)/2</f>
        <v>0.495</v>
      </c>
      <c r="F14" s="6">
        <f ca="1">0.02*E14+0.04</f>
        <v>4.99E-2</v>
      </c>
      <c r="G14" s="7"/>
      <c r="H14" s="7"/>
      <c r="I14" s="6"/>
      <c r="J14" s="15"/>
      <c r="K14" s="11">
        <f t="shared" ref="K14:K41" si="1">1000*($G$4*$E$7*$G$8/(2*$J$4))*((1/(1+((0.01*A14-$J$7)/$J$4)^2)^(3/2))+(1/(1+((0.01*A14+$J$7)/$J$4)^2)^(3/2)))</f>
        <v>0.49886518937762675</v>
      </c>
      <c r="M14" s="5">
        <f t="shared" ref="M14:M41" ca="1" si="2">((E14-K14)/F14)^2</f>
        <v>5.9998509744614258E-3</v>
      </c>
    </row>
    <row r="15" spans="1:13">
      <c r="A15" s="5">
        <v>-12</v>
      </c>
      <c r="B15" s="13">
        <v>0.2</v>
      </c>
      <c r="C15" s="16">
        <f t="shared" ca="1" si="0"/>
        <v>-0.7</v>
      </c>
      <c r="D15" s="16">
        <f ca="1">INDIRECT(ADDRESS(ROW($D$27)-(ROW(D15)-ROW($D$27)),COLUMN(D15),4,TRUE),TRUE)</f>
        <v>0.59</v>
      </c>
      <c r="E15" s="6">
        <f ca="1">(D15-C15)/2</f>
        <v>0.64500000000000002</v>
      </c>
      <c r="F15" s="6">
        <f ca="1">0.02*E15+0.04</f>
        <v>5.2900000000000003E-2</v>
      </c>
      <c r="G15" s="7"/>
      <c r="H15" s="7"/>
      <c r="I15" s="6"/>
      <c r="J15" s="15"/>
      <c r="K15" s="11">
        <f t="shared" si="1"/>
        <v>0.62334126202997719</v>
      </c>
      <c r="M15" s="5">
        <f t="shared" ca="1" si="2"/>
        <v>0.16763123718615511</v>
      </c>
    </row>
    <row r="16" spans="1:13">
      <c r="A16" s="5">
        <v>-11</v>
      </c>
      <c r="B16" s="13">
        <v>0.2</v>
      </c>
      <c r="C16" s="16">
        <f t="shared" ca="1" si="0"/>
        <v>-0.85</v>
      </c>
      <c r="D16" s="16">
        <f ca="1">INDIRECT(ADDRESS(ROW($D$27)-(ROW(D16)-ROW($D$27)),COLUMN(D16),4,TRUE),TRUE)</f>
        <v>0.73</v>
      </c>
      <c r="E16" s="6">
        <f ca="1">(D16-C16)/2</f>
        <v>0.79</v>
      </c>
      <c r="F16" s="6">
        <f ca="1">0.02*E16+0.04</f>
        <v>5.5800000000000002E-2</v>
      </c>
      <c r="G16" s="7"/>
      <c r="H16" s="7"/>
      <c r="I16" s="6"/>
      <c r="J16" s="15"/>
      <c r="K16" s="11">
        <f t="shared" si="1"/>
        <v>0.77646556255104915</v>
      </c>
      <c r="M16" s="5">
        <f t="shared" ca="1" si="2"/>
        <v>5.8831784361571722E-2</v>
      </c>
    </row>
    <row r="17" spans="1:13">
      <c r="A17" s="5">
        <v>-10</v>
      </c>
      <c r="B17" s="13">
        <v>0.2</v>
      </c>
      <c r="C17" s="16">
        <f t="shared" ca="1" si="0"/>
        <v>-1.02</v>
      </c>
      <c r="D17" s="16">
        <f ca="1">INDIRECT(ADDRESS(ROW($D$27)-(ROW(D17)-ROW($D$27)),COLUMN(D17),4,TRUE),TRUE)</f>
        <v>0.91</v>
      </c>
      <c r="E17" s="6">
        <f ca="1">(D17-C17)/2</f>
        <v>0.96500000000000008</v>
      </c>
      <c r="F17" s="6">
        <f ca="1">0.02*E17+0.04</f>
        <v>5.9300000000000005E-2</v>
      </c>
      <c r="G17" s="7"/>
      <c r="H17" s="7"/>
      <c r="I17" s="6"/>
      <c r="J17" s="15"/>
      <c r="K17" s="11">
        <f t="shared" si="1"/>
        <v>0.95605853145166586</v>
      </c>
      <c r="M17" s="5">
        <f t="shared" ca="1" si="2"/>
        <v>2.2735699461920843E-2</v>
      </c>
    </row>
    <row r="18" spans="1:13">
      <c r="A18" s="5">
        <v>-9</v>
      </c>
      <c r="B18" s="13">
        <v>0.2</v>
      </c>
      <c r="C18" s="16">
        <f t="shared" ca="1" si="0"/>
        <v>-1.21</v>
      </c>
      <c r="D18" s="16">
        <f t="shared" ref="D18:D25" ca="1" si="3">INDIRECT(ADDRESS(ROW($D$27)-(ROW(D18)-ROW($D$27)),COLUMN(D18),4,TRUE),TRUE)</f>
        <v>1.1100000000000001</v>
      </c>
      <c r="E18" s="6">
        <f t="shared" ref="E18:E36" ca="1" si="4">(D18-C18)/2</f>
        <v>1.1600000000000001</v>
      </c>
      <c r="F18" s="6">
        <f t="shared" ref="F18:F41" ca="1" si="5">0.02*E18+0.04</f>
        <v>6.3200000000000006E-2</v>
      </c>
      <c r="G18" s="7"/>
      <c r="H18" s="7"/>
      <c r="I18" s="6"/>
      <c r="J18" s="15"/>
      <c r="K18" s="11">
        <f t="shared" si="1"/>
        <v>1.1501750662365684</v>
      </c>
      <c r="M18" s="5">
        <f t="shared" ca="1" si="2"/>
        <v>2.4167131533363296E-2</v>
      </c>
    </row>
    <row r="19" spans="1:13">
      <c r="A19" s="5">
        <v>-8</v>
      </c>
      <c r="B19" s="13">
        <v>0.2</v>
      </c>
      <c r="C19" s="16">
        <f t="shared" ref="C19:C26" ca="1" si="6">INDIRECT(ADDRESS(ROW($C$27)-(ROW(C19)-ROW($C$27)),COLUMN(C19),4,TRUE),TRUE)</f>
        <v>-1.39</v>
      </c>
      <c r="D19" s="16">
        <f t="shared" ca="1" si="3"/>
        <v>1.27</v>
      </c>
      <c r="E19" s="6">
        <f t="shared" ca="1" si="4"/>
        <v>1.33</v>
      </c>
      <c r="F19" s="6">
        <f t="shared" ca="1" si="5"/>
        <v>6.6600000000000006E-2</v>
      </c>
      <c r="G19" s="7"/>
      <c r="H19" s="7"/>
      <c r="I19" s="6"/>
      <c r="J19" s="15"/>
      <c r="K19" s="11">
        <f t="shared" si="1"/>
        <v>1.3332335531943043</v>
      </c>
      <c r="M19" s="5">
        <f t="shared" ca="1" si="2"/>
        <v>2.3572821155377877E-3</v>
      </c>
    </row>
    <row r="20" spans="1:13">
      <c r="A20" s="5">
        <v>-7</v>
      </c>
      <c r="B20" s="13">
        <v>0.2</v>
      </c>
      <c r="C20" s="16">
        <f t="shared" ca="1" si="6"/>
        <v>-1.51</v>
      </c>
      <c r="D20" s="16">
        <f t="shared" ca="1" si="3"/>
        <v>1.38</v>
      </c>
      <c r="E20" s="6">
        <f t="shared" ca="1" si="4"/>
        <v>1.4449999999999998</v>
      </c>
      <c r="F20" s="6">
        <f t="shared" ca="1" si="5"/>
        <v>6.8900000000000003E-2</v>
      </c>
      <c r="G20" s="7"/>
      <c r="H20" s="7"/>
      <c r="I20" s="6"/>
      <c r="J20" s="15"/>
      <c r="K20" s="11">
        <f t="shared" si="1"/>
        <v>1.468979187410663</v>
      </c>
      <c r="M20" s="5">
        <f t="shared" ca="1" si="2"/>
        <v>0.12112407685265822</v>
      </c>
    </row>
    <row r="21" spans="1:13">
      <c r="A21" s="5">
        <v>-6</v>
      </c>
      <c r="B21" s="13">
        <v>0.2</v>
      </c>
      <c r="C21" s="16">
        <f t="shared" ca="1" si="6"/>
        <v>-1.56</v>
      </c>
      <c r="D21" s="16">
        <f t="shared" ca="1" si="3"/>
        <v>1.43</v>
      </c>
      <c r="E21" s="6">
        <f t="shared" ca="1" si="4"/>
        <v>1.4950000000000001</v>
      </c>
      <c r="F21" s="6">
        <f t="shared" ca="1" si="5"/>
        <v>6.9900000000000004E-2</v>
      </c>
      <c r="G21" s="7"/>
      <c r="H21" s="7"/>
      <c r="I21" s="6"/>
      <c r="J21" s="15"/>
      <c r="K21" s="11">
        <f t="shared" si="1"/>
        <v>1.5251309796504031</v>
      </c>
      <c r="M21" s="5">
        <f t="shared" ca="1" si="2"/>
        <v>0.18581131325826192</v>
      </c>
    </row>
    <row r="22" spans="1:13">
      <c r="A22" s="5">
        <v>-5</v>
      </c>
      <c r="B22" s="13">
        <v>0.2</v>
      </c>
      <c r="C22" s="16">
        <f t="shared" ca="1" si="6"/>
        <v>-1.53</v>
      </c>
      <c r="D22" s="16">
        <f t="shared" ca="1" si="3"/>
        <v>1.41</v>
      </c>
      <c r="E22" s="6">
        <f t="shared" ca="1" si="4"/>
        <v>1.47</v>
      </c>
      <c r="F22" s="6">
        <f t="shared" ca="1" si="5"/>
        <v>6.9400000000000003E-2</v>
      </c>
      <c r="G22" s="7"/>
      <c r="H22" s="7"/>
      <c r="I22" s="6"/>
      <c r="J22" s="15"/>
      <c r="K22" s="11">
        <f t="shared" si="1"/>
        <v>1.4930723919845434</v>
      </c>
      <c r="M22" s="5">
        <f t="shared" ca="1" si="2"/>
        <v>0.11052647058949619</v>
      </c>
    </row>
    <row r="23" spans="1:13">
      <c r="A23" s="5">
        <v>-4</v>
      </c>
      <c r="B23" s="13">
        <v>0.2</v>
      </c>
      <c r="C23" s="16">
        <f t="shared" ca="1" si="6"/>
        <v>-1.43</v>
      </c>
      <c r="D23" s="16">
        <f t="shared" ca="1" si="3"/>
        <v>1.32</v>
      </c>
      <c r="E23" s="6">
        <f t="shared" ca="1" si="4"/>
        <v>1.375</v>
      </c>
      <c r="F23" s="6">
        <f t="shared" ca="1" si="5"/>
        <v>6.7500000000000004E-2</v>
      </c>
      <c r="G23" s="7"/>
      <c r="H23" s="7"/>
      <c r="I23" s="6"/>
      <c r="J23" s="15"/>
      <c r="K23" s="11">
        <f t="shared" si="1"/>
        <v>1.3948753579542144</v>
      </c>
      <c r="M23" s="5">
        <f t="shared" ca="1" si="2"/>
        <v>8.6700653785053913E-2</v>
      </c>
    </row>
    <row r="24" spans="1:13">
      <c r="A24" s="5">
        <v>-3</v>
      </c>
      <c r="B24" s="13">
        <v>0.2</v>
      </c>
      <c r="C24" s="16">
        <f t="shared" ca="1" si="6"/>
        <v>-1.33</v>
      </c>
      <c r="D24" s="16">
        <f t="shared" ca="1" si="3"/>
        <v>1.22</v>
      </c>
      <c r="E24" s="6">
        <f t="shared" ca="1" si="4"/>
        <v>1.2749999999999999</v>
      </c>
      <c r="F24" s="6">
        <f t="shared" ca="1" si="5"/>
        <v>6.5500000000000003E-2</v>
      </c>
      <c r="G24" s="7"/>
      <c r="H24" s="7"/>
      <c r="I24" s="6"/>
      <c r="J24" s="15"/>
      <c r="K24" s="11">
        <f t="shared" si="1"/>
        <v>1.2702474639285855</v>
      </c>
      <c r="M24" s="5">
        <f t="shared" ca="1" si="2"/>
        <v>5.264634720609656E-3</v>
      </c>
    </row>
    <row r="25" spans="1:13">
      <c r="A25" s="5">
        <v>-2</v>
      </c>
      <c r="B25" s="13">
        <v>0.2</v>
      </c>
      <c r="C25" s="16">
        <f t="shared" ca="1" si="6"/>
        <v>-1.21</v>
      </c>
      <c r="D25" s="16">
        <f t="shared" ca="1" si="3"/>
        <v>1.1200000000000001</v>
      </c>
      <c r="E25" s="6">
        <f t="shared" ca="1" si="4"/>
        <v>1.165</v>
      </c>
      <c r="F25" s="6">
        <f t="shared" ca="1" si="5"/>
        <v>6.3299999999999995E-2</v>
      </c>
      <c r="G25" s="7"/>
      <c r="H25" s="7"/>
      <c r="I25" s="6"/>
      <c r="J25" s="15"/>
      <c r="K25" s="11">
        <f t="shared" si="1"/>
        <v>1.1570354078328078</v>
      </c>
      <c r="M25" s="5">
        <f t="shared" ca="1" si="2"/>
        <v>1.5831412489412035E-2</v>
      </c>
    </row>
    <row r="26" spans="1:13">
      <c r="A26" s="5">
        <v>-1</v>
      </c>
      <c r="B26" s="13">
        <v>0.2</v>
      </c>
      <c r="C26" s="16">
        <f t="shared" ca="1" si="6"/>
        <v>-1.1499999999999999</v>
      </c>
      <c r="D26" s="16">
        <f ca="1">INDIRECT(ADDRESS(ROW($D$27)-(ROW(D26)-ROW($D$27)),COLUMN(D26),4,TRUE),TRUE)</f>
        <v>1.07</v>
      </c>
      <c r="E26" s="6">
        <f t="shared" ca="1" si="4"/>
        <v>1.1099999999999999</v>
      </c>
      <c r="F26" s="6">
        <f ca="1">0.02*E26+0.04</f>
        <v>6.2199999999999998E-2</v>
      </c>
      <c r="G26" s="7"/>
      <c r="H26" s="7"/>
      <c r="I26" s="6"/>
      <c r="J26" s="15"/>
      <c r="K26" s="11">
        <f t="shared" si="1"/>
        <v>1.0806720635612468</v>
      </c>
      <c r="M26" s="5">
        <f t="shared" ca="1" si="2"/>
        <v>0.22232189900733587</v>
      </c>
    </row>
    <row r="27" spans="1:13">
      <c r="A27" s="5">
        <v>0</v>
      </c>
      <c r="B27" s="13">
        <v>0.2</v>
      </c>
      <c r="C27" s="7">
        <v>-1.1399999999999999</v>
      </c>
      <c r="D27" s="7">
        <v>1.05</v>
      </c>
      <c r="E27" s="6">
        <f t="shared" si="4"/>
        <v>1.095</v>
      </c>
      <c r="F27" s="6">
        <f t="shared" si="5"/>
        <v>6.1899999999999997E-2</v>
      </c>
      <c r="G27" s="7"/>
      <c r="H27" s="7"/>
      <c r="I27" s="6"/>
      <c r="J27" s="15"/>
      <c r="K27" s="11">
        <f t="shared" si="1"/>
        <v>1.05398448433467</v>
      </c>
      <c r="M27" s="5">
        <f t="shared" si="2"/>
        <v>0.43905108434651019</v>
      </c>
    </row>
    <row r="28" spans="1:13">
      <c r="A28" s="5">
        <v>1</v>
      </c>
      <c r="B28" s="13">
        <v>0.2</v>
      </c>
      <c r="C28" s="7">
        <v>-1.1499999999999999</v>
      </c>
      <c r="D28" s="7">
        <v>1.07</v>
      </c>
      <c r="E28" s="6">
        <f t="shared" si="4"/>
        <v>1.1099999999999999</v>
      </c>
      <c r="F28" s="6">
        <f t="shared" si="5"/>
        <v>6.2199999999999998E-2</v>
      </c>
      <c r="G28" s="7"/>
      <c r="H28" s="7"/>
      <c r="I28" s="6"/>
      <c r="J28" s="15"/>
      <c r="K28" s="11">
        <f t="shared" si="1"/>
        <v>1.0806720635612468</v>
      </c>
      <c r="M28" s="5">
        <f t="shared" si="2"/>
        <v>0.22232189900733587</v>
      </c>
    </row>
    <row r="29" spans="1:13">
      <c r="A29" s="5">
        <v>2</v>
      </c>
      <c r="B29" s="13">
        <v>0.2</v>
      </c>
      <c r="C29" s="7">
        <v>-1.21</v>
      </c>
      <c r="D29" s="7">
        <v>1.1200000000000001</v>
      </c>
      <c r="E29" s="6">
        <f t="shared" si="4"/>
        <v>1.165</v>
      </c>
      <c r="F29" s="6">
        <f t="shared" si="5"/>
        <v>6.3299999999999995E-2</v>
      </c>
      <c r="G29" s="7"/>
      <c r="H29" s="7"/>
      <c r="I29" s="6"/>
      <c r="J29" s="15"/>
      <c r="K29" s="11">
        <f t="shared" si="1"/>
        <v>1.1570354078328078</v>
      </c>
      <c r="M29" s="5">
        <f t="shared" si="2"/>
        <v>1.5831412489412035E-2</v>
      </c>
    </row>
    <row r="30" spans="1:13">
      <c r="A30" s="5">
        <v>3</v>
      </c>
      <c r="B30" s="13">
        <v>0.2</v>
      </c>
      <c r="C30" s="7">
        <v>-1.33</v>
      </c>
      <c r="D30" s="7">
        <v>1.22</v>
      </c>
      <c r="E30" s="6">
        <f t="shared" si="4"/>
        <v>1.2749999999999999</v>
      </c>
      <c r="F30" s="6">
        <f t="shared" si="5"/>
        <v>6.5500000000000003E-2</v>
      </c>
      <c r="G30" s="7"/>
      <c r="H30" s="7"/>
      <c r="I30" s="6"/>
      <c r="J30" s="15"/>
      <c r="K30" s="11">
        <f t="shared" si="1"/>
        <v>1.2702474639285855</v>
      </c>
      <c r="M30" s="5">
        <f t="shared" si="2"/>
        <v>5.264634720609656E-3</v>
      </c>
    </row>
    <row r="31" spans="1:13">
      <c r="A31" s="5">
        <v>4</v>
      </c>
      <c r="B31" s="13">
        <v>0.2</v>
      </c>
      <c r="C31" s="7">
        <v>-1.43</v>
      </c>
      <c r="D31" s="7">
        <v>1.32</v>
      </c>
      <c r="E31" s="6">
        <f t="shared" si="4"/>
        <v>1.375</v>
      </c>
      <c r="F31" s="6">
        <f t="shared" si="5"/>
        <v>6.7500000000000004E-2</v>
      </c>
      <c r="G31" s="7"/>
      <c r="H31" s="7"/>
      <c r="I31" s="6"/>
      <c r="J31" s="15"/>
      <c r="K31" s="11">
        <f t="shared" si="1"/>
        <v>1.3948753579542144</v>
      </c>
      <c r="M31" s="5">
        <f t="shared" si="2"/>
        <v>8.6700653785053913E-2</v>
      </c>
    </row>
    <row r="32" spans="1:13">
      <c r="A32" s="5">
        <v>5</v>
      </c>
      <c r="B32" s="13">
        <v>0.2</v>
      </c>
      <c r="C32" s="7">
        <v>-1.53</v>
      </c>
      <c r="D32" s="7">
        <v>1.41</v>
      </c>
      <c r="E32" s="6">
        <f t="shared" si="4"/>
        <v>1.47</v>
      </c>
      <c r="F32" s="6">
        <f t="shared" si="5"/>
        <v>6.9400000000000003E-2</v>
      </c>
      <c r="J32" s="14"/>
      <c r="K32" s="11">
        <f t="shared" si="1"/>
        <v>1.4930723919845434</v>
      </c>
      <c r="M32" s="5">
        <f t="shared" si="2"/>
        <v>0.11052647058949619</v>
      </c>
    </row>
    <row r="33" spans="1:13">
      <c r="A33" s="5">
        <v>6</v>
      </c>
      <c r="B33" s="13">
        <v>0.2</v>
      </c>
      <c r="C33" s="7">
        <v>-1.56</v>
      </c>
      <c r="D33" s="7">
        <v>1.43</v>
      </c>
      <c r="E33" s="6">
        <f t="shared" si="4"/>
        <v>1.4950000000000001</v>
      </c>
      <c r="F33" s="6">
        <f t="shared" si="5"/>
        <v>6.9900000000000004E-2</v>
      </c>
      <c r="J33" s="14"/>
      <c r="K33" s="11">
        <f t="shared" si="1"/>
        <v>1.5251309796504031</v>
      </c>
      <c r="M33" s="5">
        <f t="shared" si="2"/>
        <v>0.18581131325826192</v>
      </c>
    </row>
    <row r="34" spans="1:13">
      <c r="A34" s="5">
        <v>7</v>
      </c>
      <c r="B34" s="13">
        <v>0.2</v>
      </c>
      <c r="C34" s="7">
        <v>-1.51</v>
      </c>
      <c r="D34" s="7">
        <v>1.38</v>
      </c>
      <c r="E34" s="6">
        <f t="shared" si="4"/>
        <v>1.4449999999999998</v>
      </c>
      <c r="F34" s="6">
        <f t="shared" si="5"/>
        <v>6.8900000000000003E-2</v>
      </c>
      <c r="J34" s="14"/>
      <c r="K34" s="11">
        <f t="shared" si="1"/>
        <v>1.468979187410663</v>
      </c>
      <c r="M34" s="5">
        <f t="shared" si="2"/>
        <v>0.12112407685265822</v>
      </c>
    </row>
    <row r="35" spans="1:13">
      <c r="A35" s="5">
        <v>8</v>
      </c>
      <c r="B35" s="13">
        <v>0.2</v>
      </c>
      <c r="C35" s="7">
        <v>-1.39</v>
      </c>
      <c r="D35" s="7">
        <v>1.27</v>
      </c>
      <c r="E35" s="6">
        <f t="shared" si="4"/>
        <v>1.33</v>
      </c>
      <c r="F35" s="6">
        <f t="shared" si="5"/>
        <v>6.6600000000000006E-2</v>
      </c>
      <c r="J35" s="14"/>
      <c r="K35" s="11">
        <f t="shared" si="1"/>
        <v>1.3332335531943043</v>
      </c>
      <c r="M35" s="5">
        <f t="shared" si="2"/>
        <v>2.3572821155377877E-3</v>
      </c>
    </row>
    <row r="36" spans="1:13">
      <c r="A36" s="5">
        <v>9</v>
      </c>
      <c r="B36" s="13">
        <v>0.2</v>
      </c>
      <c r="C36" s="7">
        <v>-1.21</v>
      </c>
      <c r="D36" s="7">
        <v>1.1100000000000001</v>
      </c>
      <c r="E36" s="6">
        <f t="shared" si="4"/>
        <v>1.1600000000000001</v>
      </c>
      <c r="F36" s="6">
        <f t="shared" si="5"/>
        <v>6.3200000000000006E-2</v>
      </c>
      <c r="J36" s="14"/>
      <c r="K36" s="11">
        <f t="shared" si="1"/>
        <v>1.1501750662365684</v>
      </c>
      <c r="M36" s="5">
        <f t="shared" si="2"/>
        <v>2.4167131533363296E-2</v>
      </c>
    </row>
    <row r="37" spans="1:13">
      <c r="A37" s="5">
        <v>10</v>
      </c>
      <c r="B37" s="13">
        <v>0.2</v>
      </c>
      <c r="C37" s="7">
        <v>-1.02</v>
      </c>
      <c r="D37" s="7">
        <v>0.91</v>
      </c>
      <c r="E37" s="6">
        <f>(D37-C37)/2</f>
        <v>0.96500000000000008</v>
      </c>
      <c r="F37" s="6">
        <f t="shared" si="5"/>
        <v>5.9300000000000005E-2</v>
      </c>
      <c r="J37" s="14"/>
      <c r="K37" s="11">
        <f t="shared" si="1"/>
        <v>0.95605853145166586</v>
      </c>
      <c r="M37" s="5">
        <f t="shared" si="2"/>
        <v>2.2735699461920843E-2</v>
      </c>
    </row>
    <row r="38" spans="1:13">
      <c r="A38" s="5">
        <v>11</v>
      </c>
      <c r="B38" s="13">
        <v>0.2</v>
      </c>
      <c r="C38" s="7">
        <v>-0.85</v>
      </c>
      <c r="D38" s="7">
        <v>0.73</v>
      </c>
      <c r="E38" s="6">
        <f>(D38-C38)/2</f>
        <v>0.79</v>
      </c>
      <c r="F38" s="6">
        <f t="shared" si="5"/>
        <v>5.5800000000000002E-2</v>
      </c>
      <c r="J38" s="14"/>
      <c r="K38" s="11">
        <f t="shared" si="1"/>
        <v>0.77646556255104915</v>
      </c>
      <c r="M38" s="5">
        <f t="shared" si="2"/>
        <v>5.8831784361571722E-2</v>
      </c>
    </row>
    <row r="39" spans="1:13">
      <c r="A39" s="5">
        <v>12</v>
      </c>
      <c r="B39" s="13">
        <v>0.2</v>
      </c>
      <c r="C39" s="7">
        <v>-0.7</v>
      </c>
      <c r="D39" s="7">
        <v>0.59</v>
      </c>
      <c r="E39" s="6">
        <f>(D39-C39)/2</f>
        <v>0.64500000000000002</v>
      </c>
      <c r="F39" s="6">
        <f t="shared" si="5"/>
        <v>5.2900000000000003E-2</v>
      </c>
      <c r="J39" s="14"/>
      <c r="K39" s="11">
        <f t="shared" si="1"/>
        <v>0.62334126202997719</v>
      </c>
      <c r="M39" s="5">
        <f t="shared" si="2"/>
        <v>0.16763123718615511</v>
      </c>
    </row>
    <row r="40" spans="1:13">
      <c r="A40" s="5">
        <v>13</v>
      </c>
      <c r="B40" s="13">
        <v>0.2</v>
      </c>
      <c r="C40" s="7">
        <v>-0.55000000000000004</v>
      </c>
      <c r="D40" s="7">
        <v>0.44</v>
      </c>
      <c r="E40" s="6">
        <f>(D40-C40)/2</f>
        <v>0.495</v>
      </c>
      <c r="F40" s="6">
        <f t="shared" si="5"/>
        <v>4.99E-2</v>
      </c>
      <c r="J40" s="14"/>
      <c r="K40" s="11">
        <f t="shared" si="1"/>
        <v>0.49886518937762675</v>
      </c>
      <c r="M40" s="5">
        <f t="shared" si="2"/>
        <v>5.9998509744614258E-3</v>
      </c>
    </row>
    <row r="41" spans="1:13">
      <c r="A41" s="5">
        <v>14</v>
      </c>
      <c r="B41" s="13">
        <v>0.2</v>
      </c>
      <c r="C41" s="7">
        <v>-0.45</v>
      </c>
      <c r="D41" s="7">
        <v>0.36</v>
      </c>
      <c r="E41" s="6">
        <f>(D41-C41)/2</f>
        <v>0.40500000000000003</v>
      </c>
      <c r="F41" s="6">
        <f t="shared" si="5"/>
        <v>4.8100000000000004E-2</v>
      </c>
      <c r="J41" s="14"/>
      <c r="K41" s="11">
        <f t="shared" si="1"/>
        <v>0.40025842059171107</v>
      </c>
      <c r="M41" s="5">
        <f t="shared" si="2"/>
        <v>9.7175303033397251E-3</v>
      </c>
    </row>
    <row r="42" spans="1:13">
      <c r="M42" s="17">
        <f ca="1">SUM(M13:M41)/(COUNT(M13:M41)-1)</f>
        <v>8.9896179915173749E-2</v>
      </c>
    </row>
  </sheetData>
  <phoneticPr fontId="9"/>
  <pageMargins left="0.78740157480314965" right="0.78740157480314965" top="0.98425196850393704" bottom="0.98425196850393704" header="0.51181102362204722" footer="0.51181102362204722"/>
  <pageSetup paperSize="9" scale="67" fitToHeight="0" orientation="landscape" horizontalDpi="4294967292" verticalDpi="4294967292"/>
  <rowBreaks count="1" manualBreakCount="1">
    <brk id="43" max="16383" man="1"/>
  </rowBreaks>
  <drawing r:id="rId1"/>
  <legacyDrawing r:id="rId2"/>
  <extLst>
    <ext xmlns:mx="http://schemas.microsoft.com/office/mac/excel/2008/main" uri="{64002731-A6B0-56B0-2670-7721B7C09600}">
      <mx:PLV Mode="0" OnePage="0" WScale="7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4"/>
  <sheetViews>
    <sheetView tabSelected="1" topLeftCell="A41" workbookViewId="0">
      <selection activeCell="H17" sqref="H17"/>
    </sheetView>
  </sheetViews>
  <sheetFormatPr baseColWidth="10" defaultRowHeight="13" x14ac:dyDescent="0"/>
  <cols>
    <col min="1" max="1" width="6.7109375" bestFit="1" customWidth="1"/>
    <col min="2" max="2" width="4.5703125" bestFit="1" customWidth="1"/>
    <col min="3" max="3" width="8" bestFit="1" customWidth="1"/>
    <col min="4" max="4" width="7.5703125" bestFit="1" customWidth="1"/>
    <col min="5" max="5" width="7.140625" bestFit="1" customWidth="1"/>
    <col min="6" max="6" width="5.5703125" bestFit="1" customWidth="1"/>
    <col min="7" max="7" width="9.42578125" bestFit="1" customWidth="1"/>
    <col min="8" max="8" width="7.28515625" bestFit="1" customWidth="1"/>
    <col min="9" max="9" width="7.7109375" bestFit="1" customWidth="1"/>
    <col min="10" max="10" width="6" bestFit="1" customWidth="1"/>
    <col min="11" max="11" width="7.7109375" bestFit="1" customWidth="1"/>
    <col min="12" max="12" width="5.5703125" bestFit="1" customWidth="1"/>
    <col min="13" max="13" width="8.28515625" bestFit="1" customWidth="1"/>
    <col min="14" max="14" width="2.28515625" bestFit="1" customWidth="1"/>
    <col min="15" max="15" width="7" bestFit="1" customWidth="1"/>
  </cols>
  <sheetData>
    <row r="1" spans="1:13" ht="18">
      <c r="A1" s="2" t="s">
        <v>0</v>
      </c>
    </row>
    <row r="2" spans="1:13" ht="16">
      <c r="A2" s="1" t="s">
        <v>1</v>
      </c>
    </row>
    <row r="3" spans="1:13" ht="16">
      <c r="G3" s="9" t="s">
        <v>21</v>
      </c>
      <c r="J3" s="4" t="s">
        <v>17</v>
      </c>
      <c r="K3" s="4" t="s">
        <v>13</v>
      </c>
    </row>
    <row r="4" spans="1:13">
      <c r="G4" s="10">
        <f>0.0000004*PI()</f>
        <v>1.2566370614359173E-6</v>
      </c>
      <c r="J4" s="6">
        <v>6.5000000000000002E-2</v>
      </c>
      <c r="K4" s="6">
        <v>3.0000000000000001E-3</v>
      </c>
    </row>
    <row r="6" spans="1:13">
      <c r="E6" s="4" t="s">
        <v>20</v>
      </c>
      <c r="G6" s="4" t="s">
        <v>16</v>
      </c>
      <c r="H6" s="4" t="s">
        <v>13</v>
      </c>
      <c r="J6" s="4" t="s">
        <v>18</v>
      </c>
      <c r="K6" s="4" t="s">
        <v>13</v>
      </c>
    </row>
    <row r="7" spans="1:13">
      <c r="E7" s="3">
        <v>100</v>
      </c>
      <c r="G7" s="6">
        <v>1.496</v>
      </c>
      <c r="H7" s="6">
        <f>0.005*G7+0.02</f>
        <v>2.7480000000000001E-2</v>
      </c>
      <c r="J7" s="6">
        <v>3.2946172000574994E-2</v>
      </c>
      <c r="K7" s="6">
        <v>3.0000000000000001E-3</v>
      </c>
    </row>
    <row r="8" spans="1:13">
      <c r="E8" s="3"/>
      <c r="G8" s="18">
        <v>1.4091271044247153</v>
      </c>
      <c r="H8" s="19">
        <v>0.03</v>
      </c>
      <c r="J8" s="6"/>
      <c r="K8" s="6"/>
    </row>
    <row r="11" spans="1:13" ht="16">
      <c r="A11" s="4" t="s">
        <v>9</v>
      </c>
      <c r="B11" s="12" t="s">
        <v>13</v>
      </c>
      <c r="C11" s="4" t="s">
        <v>11</v>
      </c>
      <c r="D11" s="4" t="s">
        <v>12</v>
      </c>
      <c r="E11" s="4" t="s">
        <v>8</v>
      </c>
      <c r="F11" s="4" t="s">
        <v>13</v>
      </c>
      <c r="G11" s="4" t="s">
        <v>14</v>
      </c>
      <c r="H11" s="4" t="s">
        <v>15</v>
      </c>
      <c r="I11" s="4" t="s">
        <v>10</v>
      </c>
      <c r="J11" s="12" t="s">
        <v>13</v>
      </c>
      <c r="K11" s="4" t="s">
        <v>19</v>
      </c>
      <c r="L11" s="4" t="s">
        <v>13</v>
      </c>
      <c r="M11" s="9" t="s">
        <v>22</v>
      </c>
    </row>
    <row r="12" spans="1:13">
      <c r="A12" s="3"/>
      <c r="B12" s="13"/>
      <c r="J12" s="14"/>
    </row>
    <row r="13" spans="1:13">
      <c r="A13" s="5">
        <v>-15</v>
      </c>
      <c r="B13" s="13">
        <v>0.2</v>
      </c>
      <c r="C13" s="16">
        <f t="shared" ref="C13:C27" ca="1" si="0">INDIRECT(ADDRESS(ROW($C$28)-(ROW(C13)-ROW($C$28)),COLUMN(C13),4,TRUE),TRUE)</f>
        <v>-0.26</v>
      </c>
      <c r="D13" s="16">
        <f t="shared" ref="D13:D27" ca="1" si="1">INDIRECT(ADDRESS(ROW($D$28)-(ROW(D13)-ROW($D$28)),COLUMN(D13),4,TRUE),TRUE)</f>
        <v>0.15</v>
      </c>
      <c r="E13" s="6">
        <f ca="1">(D13-C13)/2</f>
        <v>0.20500000000000002</v>
      </c>
      <c r="F13" s="6">
        <f t="shared" ref="F13:F43" ca="1" si="2">0.02*E13+0.04</f>
        <v>4.41E-2</v>
      </c>
      <c r="G13" s="7"/>
      <c r="H13" s="7"/>
      <c r="I13" s="6"/>
      <c r="J13" s="15"/>
      <c r="K13" s="11">
        <f>1000*($G$4*$E$7*$G$8/(2*$J$4))*((1/(1+((0.01*A13-$J$7)/$J$4)^2)^(3/2))+(1/(1+((0.01*A13+$J$7)/$J$4)^2)^(3/2)))</f>
        <v>0.20696550408024145</v>
      </c>
      <c r="M13" s="5">
        <f ca="1">((E13-K13)/F13)^2</f>
        <v>1.9864183593490958E-3</v>
      </c>
    </row>
    <row r="14" spans="1:13">
      <c r="A14" s="5">
        <v>-14</v>
      </c>
      <c r="B14" s="13">
        <v>0.2</v>
      </c>
      <c r="C14" s="16">
        <f t="shared" ca="1" si="0"/>
        <v>-0.3</v>
      </c>
      <c r="D14" s="16">
        <f t="shared" ca="1" si="1"/>
        <v>0.2</v>
      </c>
      <c r="E14" s="6">
        <f ca="1">(D14-C14)/2</f>
        <v>0.25</v>
      </c>
      <c r="F14" s="6">
        <f t="shared" ca="1" si="2"/>
        <v>4.4999999999999998E-2</v>
      </c>
      <c r="G14" s="7"/>
      <c r="H14" s="7"/>
      <c r="I14" s="6"/>
      <c r="J14" s="15"/>
      <c r="K14" s="11">
        <f t="shared" ref="K14:K43" si="3">1000*($G$4*$E$7*$G$8/(2*$J$4))*((1/(1+((0.01*A14-$J$7)/$J$4)^2)^(3/2))+(1/(1+((0.01*A14+$J$7)/$J$4)^2)^(3/2)))</f>
        <v>0.24973109356808582</v>
      </c>
      <c r="M14" s="5">
        <f ca="1">((E14-K14)/F14)^2</f>
        <v>3.5708972407317446E-5</v>
      </c>
    </row>
    <row r="15" spans="1:13">
      <c r="A15" s="5">
        <v>-13</v>
      </c>
      <c r="B15" s="13">
        <v>0.2</v>
      </c>
      <c r="C15" s="16">
        <f t="shared" ca="1" si="0"/>
        <v>-0.34</v>
      </c>
      <c r="D15" s="16">
        <f t="shared" ca="1" si="1"/>
        <v>0.26</v>
      </c>
      <c r="E15" s="6">
        <f ca="1">(D15-C15)/2</f>
        <v>0.30000000000000004</v>
      </c>
      <c r="F15" s="6">
        <f t="shared" ca="1" si="2"/>
        <v>4.5999999999999999E-2</v>
      </c>
      <c r="G15" s="7"/>
      <c r="H15" s="7"/>
      <c r="I15" s="6"/>
      <c r="J15" s="15"/>
      <c r="K15" s="11">
        <f t="shared" si="3"/>
        <v>0.30398865548493359</v>
      </c>
      <c r="M15" s="5">
        <f t="shared" ref="M15:M38" ca="1" si="4">((E15-K15)/F15)^2</f>
        <v>7.5186070782091016E-3</v>
      </c>
    </row>
    <row r="16" spans="1:13">
      <c r="A16" s="5">
        <v>-12</v>
      </c>
      <c r="B16" s="13">
        <v>0.2</v>
      </c>
      <c r="C16" s="16">
        <f t="shared" ca="1" si="0"/>
        <v>-0.42</v>
      </c>
      <c r="D16" s="16">
        <f t="shared" ca="1" si="1"/>
        <v>0.34</v>
      </c>
      <c r="E16" s="6">
        <f t="shared" ref="E16:E41" ca="1" si="5">(D16-C16)/2</f>
        <v>0.38</v>
      </c>
      <c r="F16" s="6">
        <f t="shared" ca="1" si="2"/>
        <v>4.7600000000000003E-2</v>
      </c>
      <c r="G16" s="7"/>
      <c r="H16" s="7"/>
      <c r="I16" s="6"/>
      <c r="J16" s="15"/>
      <c r="K16" s="11">
        <f t="shared" si="3"/>
        <v>0.37321172217177251</v>
      </c>
      <c r="M16" s="5">
        <f t="shared" ca="1" si="4"/>
        <v>2.0337862736214338E-2</v>
      </c>
    </row>
    <row r="17" spans="1:13">
      <c r="A17" s="5">
        <v>-11</v>
      </c>
      <c r="B17" s="13">
        <v>0.2</v>
      </c>
      <c r="C17" s="16">
        <f t="shared" ca="1" si="0"/>
        <v>-0.5</v>
      </c>
      <c r="D17" s="16">
        <f t="shared" ca="1" si="1"/>
        <v>0.42</v>
      </c>
      <c r="E17" s="6">
        <f t="shared" ca="1" si="5"/>
        <v>0.45999999999999996</v>
      </c>
      <c r="F17" s="6">
        <f t="shared" ca="1" si="2"/>
        <v>4.9200000000000001E-2</v>
      </c>
      <c r="G17" s="7"/>
      <c r="H17" s="7"/>
      <c r="I17" s="6"/>
      <c r="J17" s="15"/>
      <c r="K17" s="11">
        <f t="shared" si="3"/>
        <v>0.46175420489599983</v>
      </c>
      <c r="M17" s="5">
        <f t="shared" ca="1" si="4"/>
        <v>1.271248437252092E-3</v>
      </c>
    </row>
    <row r="18" spans="1:13">
      <c r="A18" s="5">
        <v>-10</v>
      </c>
      <c r="B18" s="13">
        <v>0.2</v>
      </c>
      <c r="C18" s="16">
        <f t="shared" ca="1" si="0"/>
        <v>-0.61</v>
      </c>
      <c r="D18" s="16">
        <f t="shared" ca="1" si="1"/>
        <v>0.53</v>
      </c>
      <c r="E18" s="6">
        <f t="shared" ca="1" si="5"/>
        <v>0.57000000000000006</v>
      </c>
      <c r="F18" s="6">
        <f t="shared" ca="1" si="2"/>
        <v>5.1400000000000001E-2</v>
      </c>
      <c r="G18" s="7"/>
      <c r="H18" s="7"/>
      <c r="I18" s="6"/>
      <c r="J18" s="15"/>
      <c r="K18" s="11">
        <f t="shared" si="3"/>
        <v>0.57471946962445697</v>
      </c>
      <c r="M18" s="5">
        <f t="shared" ca="1" si="4"/>
        <v>8.4306323851123487E-3</v>
      </c>
    </row>
    <row r="19" spans="1:13">
      <c r="A19" s="5">
        <v>-9</v>
      </c>
      <c r="B19" s="13">
        <v>0.2</v>
      </c>
      <c r="C19" s="16">
        <f t="shared" ca="1" si="0"/>
        <v>-0.77</v>
      </c>
      <c r="D19" s="16">
        <f t="shared" ca="1" si="1"/>
        <v>0.68</v>
      </c>
      <c r="E19" s="6">
        <f t="shared" ca="1" si="5"/>
        <v>0.72500000000000009</v>
      </c>
      <c r="F19" s="6">
        <f t="shared" ca="1" si="2"/>
        <v>5.4500000000000007E-2</v>
      </c>
      <c r="G19" s="7"/>
      <c r="H19" s="7"/>
      <c r="I19" s="6"/>
      <c r="J19" s="15"/>
      <c r="K19" s="11">
        <f t="shared" si="3"/>
        <v>0.71729296675834653</v>
      </c>
      <c r="M19" s="5">
        <f t="shared" ca="1" si="4"/>
        <v>1.9997764965222785E-2</v>
      </c>
    </row>
    <row r="20" spans="1:13">
      <c r="A20" s="5">
        <v>-8</v>
      </c>
      <c r="B20" s="13">
        <v>0.2</v>
      </c>
      <c r="C20" s="16">
        <f t="shared" ca="1" si="0"/>
        <v>-0.97</v>
      </c>
      <c r="D20" s="16">
        <f t="shared" ca="1" si="1"/>
        <v>0.87</v>
      </c>
      <c r="E20" s="6">
        <f t="shared" ca="1" si="5"/>
        <v>0.91999999999999993</v>
      </c>
      <c r="F20" s="6">
        <f t="shared" ca="1" si="2"/>
        <v>5.8400000000000001E-2</v>
      </c>
      <c r="G20" s="7"/>
      <c r="H20" s="7"/>
      <c r="I20" s="6"/>
      <c r="J20" s="15"/>
      <c r="K20" s="11">
        <f t="shared" si="3"/>
        <v>0.89300985988484594</v>
      </c>
      <c r="M20" s="5">
        <f t="shared" ca="1" si="4"/>
        <v>0.21359180411300335</v>
      </c>
    </row>
    <row r="21" spans="1:13">
      <c r="A21" s="5">
        <v>-7</v>
      </c>
      <c r="B21" s="13">
        <v>0.2</v>
      </c>
      <c r="C21" s="16">
        <f t="shared" ca="1" si="0"/>
        <v>-1.1599999999999999</v>
      </c>
      <c r="D21" s="16">
        <f t="shared" ca="1" si="1"/>
        <v>1.05</v>
      </c>
      <c r="E21" s="6">
        <f t="shared" ca="1" si="5"/>
        <v>1.105</v>
      </c>
      <c r="F21" s="6">
        <f t="shared" ca="1" si="2"/>
        <v>6.2100000000000002E-2</v>
      </c>
      <c r="G21" s="7"/>
      <c r="H21" s="7"/>
      <c r="I21" s="6"/>
      <c r="J21" s="15"/>
      <c r="K21" s="11">
        <f t="shared" si="3"/>
        <v>1.1003978624479449</v>
      </c>
      <c r="M21" s="5">
        <f t="shared" ca="1" si="4"/>
        <v>5.4920690611308109E-3</v>
      </c>
    </row>
    <row r="22" spans="1:13">
      <c r="A22" s="5">
        <v>-6</v>
      </c>
      <c r="B22" s="13">
        <v>0.2</v>
      </c>
      <c r="C22" s="16">
        <f t="shared" ca="1" si="0"/>
        <v>-1.37</v>
      </c>
      <c r="D22" s="16">
        <f t="shared" ca="1" si="1"/>
        <v>1.26</v>
      </c>
      <c r="E22" s="6">
        <f t="shared" ca="1" si="5"/>
        <v>1.3149999999999999</v>
      </c>
      <c r="F22" s="6">
        <f t="shared" ca="1" si="2"/>
        <v>6.6299999999999998E-2</v>
      </c>
      <c r="G22" s="7"/>
      <c r="H22" s="7"/>
      <c r="I22" s="6"/>
      <c r="J22" s="15"/>
      <c r="K22" s="11">
        <f t="shared" si="3"/>
        <v>1.3282507230413523</v>
      </c>
      <c r="M22" s="5">
        <f t="shared" ca="1" si="4"/>
        <v>3.9944049994113683E-2</v>
      </c>
    </row>
    <row r="23" spans="1:13">
      <c r="A23" s="5">
        <v>-5</v>
      </c>
      <c r="B23" s="13">
        <v>0.2</v>
      </c>
      <c r="C23" s="16">
        <f t="shared" ca="1" si="0"/>
        <v>-1.59</v>
      </c>
      <c r="D23" s="16">
        <f t="shared" ca="1" si="1"/>
        <v>1.48</v>
      </c>
      <c r="E23" s="6">
        <f t="shared" ca="1" si="5"/>
        <v>1.5350000000000001</v>
      </c>
      <c r="F23" s="6">
        <f t="shared" ca="1" si="2"/>
        <v>7.0700000000000013E-2</v>
      </c>
      <c r="G23" s="7"/>
      <c r="H23" s="7"/>
      <c r="I23" s="6"/>
      <c r="J23" s="15"/>
      <c r="K23" s="11">
        <f t="shared" si="3"/>
        <v>1.5523289963615441</v>
      </c>
      <c r="M23" s="5">
        <f t="shared" ca="1" si="4"/>
        <v>6.007696622348014E-2</v>
      </c>
    </row>
    <row r="24" spans="1:13">
      <c r="A24" s="5">
        <v>-4</v>
      </c>
      <c r="B24" s="13">
        <v>0.2</v>
      </c>
      <c r="C24" s="16">
        <f t="shared" ca="1" si="0"/>
        <v>-1.79</v>
      </c>
      <c r="D24" s="16">
        <f t="shared" ca="1" si="1"/>
        <v>1.67</v>
      </c>
      <c r="E24" s="6">
        <f t="shared" ca="1" si="5"/>
        <v>1.73</v>
      </c>
      <c r="F24" s="6">
        <f t="shared" ca="1" si="2"/>
        <v>7.46E-2</v>
      </c>
      <c r="G24" s="7"/>
      <c r="H24" s="7"/>
      <c r="I24" s="6"/>
      <c r="J24" s="15"/>
      <c r="K24" s="11">
        <f t="shared" si="3"/>
        <v>1.7394765753457697</v>
      </c>
      <c r="M24" s="5">
        <f t="shared" ca="1" si="4"/>
        <v>1.6137088652267092E-2</v>
      </c>
    </row>
    <row r="25" spans="1:13">
      <c r="A25" s="5">
        <v>-3</v>
      </c>
      <c r="B25" s="13">
        <v>0.2</v>
      </c>
      <c r="C25" s="16">
        <f t="shared" ca="1" si="0"/>
        <v>-1.92</v>
      </c>
      <c r="D25" s="16">
        <f t="shared" ca="1" si="1"/>
        <v>1.79</v>
      </c>
      <c r="E25" s="6">
        <f t="shared" ca="1" si="5"/>
        <v>1.855</v>
      </c>
      <c r="F25" s="6">
        <f t="shared" ca="1" si="2"/>
        <v>7.7100000000000002E-2</v>
      </c>
      <c r="G25" s="7"/>
      <c r="H25" s="7"/>
      <c r="I25" s="6"/>
      <c r="J25" s="15"/>
      <c r="K25" s="11">
        <f t="shared" si="3"/>
        <v>1.8628915286929</v>
      </c>
      <c r="M25" s="5">
        <f t="shared" ca="1" si="4"/>
        <v>1.0476435022292192E-2</v>
      </c>
    </row>
    <row r="26" spans="1:13">
      <c r="A26" s="5">
        <v>-2</v>
      </c>
      <c r="B26" s="13">
        <v>0.2</v>
      </c>
      <c r="C26" s="16">
        <f t="shared" ca="1" si="0"/>
        <v>-1.97</v>
      </c>
      <c r="D26" s="16">
        <f t="shared" ca="1" si="1"/>
        <v>1.88</v>
      </c>
      <c r="E26" s="6">
        <f t="shared" ca="1" si="5"/>
        <v>1.9249999999999998</v>
      </c>
      <c r="F26" s="6">
        <f t="shared" ca="1" si="2"/>
        <v>7.85E-2</v>
      </c>
      <c r="G26" s="7"/>
      <c r="H26" s="7"/>
      <c r="I26" s="6"/>
      <c r="J26" s="15"/>
      <c r="K26" s="11">
        <f t="shared" si="3"/>
        <v>1.9197784078545912</v>
      </c>
      <c r="M26" s="5">
        <f t="shared" ca="1" si="4"/>
        <v>4.4245242456883551E-3</v>
      </c>
    </row>
    <row r="27" spans="1:13">
      <c r="A27" s="5">
        <v>-1</v>
      </c>
      <c r="B27" s="13">
        <v>0.2</v>
      </c>
      <c r="C27" s="16">
        <f t="shared" ca="1" si="0"/>
        <v>-1.99</v>
      </c>
      <c r="D27" s="16">
        <f t="shared" ca="1" si="1"/>
        <v>1.89</v>
      </c>
      <c r="E27" s="6">
        <f t="shared" ca="1" si="5"/>
        <v>1.94</v>
      </c>
      <c r="F27" s="6">
        <f t="shared" ca="1" si="2"/>
        <v>7.8800000000000009E-2</v>
      </c>
      <c r="G27" s="7"/>
      <c r="H27" s="7"/>
      <c r="I27" s="6"/>
      <c r="J27" s="15"/>
      <c r="K27" s="11">
        <f t="shared" si="3"/>
        <v>1.9332248703865273</v>
      </c>
      <c r="M27" s="5">
        <f t="shared" ca="1" si="4"/>
        <v>7.3923544279924317E-3</v>
      </c>
    </row>
    <row r="28" spans="1:13">
      <c r="A28" s="5">
        <v>0</v>
      </c>
      <c r="B28" s="13">
        <v>0.2</v>
      </c>
      <c r="C28" s="7">
        <v>-1.99</v>
      </c>
      <c r="D28" s="7">
        <v>1.9</v>
      </c>
      <c r="E28" s="6">
        <f t="shared" si="5"/>
        <v>1.9449999999999998</v>
      </c>
      <c r="F28" s="6">
        <f t="shared" si="2"/>
        <v>7.8899999999999998E-2</v>
      </c>
      <c r="G28" s="7"/>
      <c r="H28" s="7"/>
      <c r="I28" s="6"/>
      <c r="J28" s="15"/>
      <c r="K28" s="11">
        <f t="shared" si="3"/>
        <v>1.9332576130989869</v>
      </c>
      <c r="M28" s="5">
        <f t="shared" si="4"/>
        <v>2.2149236753953666E-2</v>
      </c>
    </row>
    <row r="29" spans="1:13">
      <c r="A29" s="5">
        <v>1</v>
      </c>
      <c r="B29" s="13">
        <v>0.2</v>
      </c>
      <c r="C29" s="7">
        <v>-1.99</v>
      </c>
      <c r="D29" s="7">
        <v>1.89</v>
      </c>
      <c r="E29" s="6">
        <f t="shared" si="5"/>
        <v>1.94</v>
      </c>
      <c r="F29" s="6">
        <f t="shared" si="2"/>
        <v>7.8800000000000009E-2</v>
      </c>
      <c r="G29" s="7"/>
      <c r="H29" s="7"/>
      <c r="I29" s="6"/>
      <c r="J29" s="15"/>
      <c r="K29" s="11">
        <f t="shared" si="3"/>
        <v>1.9332248703865273</v>
      </c>
      <c r="M29" s="5">
        <f t="shared" si="4"/>
        <v>7.3923544279924317E-3</v>
      </c>
    </row>
    <row r="30" spans="1:13">
      <c r="A30" s="5">
        <v>2</v>
      </c>
      <c r="B30" s="13">
        <v>0.2</v>
      </c>
      <c r="C30" s="7">
        <v>-1.97</v>
      </c>
      <c r="D30" s="7">
        <v>1.88</v>
      </c>
      <c r="E30" s="6">
        <f t="shared" si="5"/>
        <v>1.9249999999999998</v>
      </c>
      <c r="F30" s="6">
        <f t="shared" si="2"/>
        <v>7.85E-2</v>
      </c>
      <c r="G30" s="7"/>
      <c r="H30" s="7"/>
      <c r="I30" s="6"/>
      <c r="J30" s="15"/>
      <c r="K30" s="11">
        <f t="shared" si="3"/>
        <v>1.9197784078545912</v>
      </c>
      <c r="M30" s="5">
        <f t="shared" si="4"/>
        <v>4.4245242456883551E-3</v>
      </c>
    </row>
    <row r="31" spans="1:13">
      <c r="A31" s="5">
        <v>3</v>
      </c>
      <c r="B31" s="13">
        <v>0.2</v>
      </c>
      <c r="C31" s="7">
        <v>-1.92</v>
      </c>
      <c r="D31" s="7">
        <v>1.79</v>
      </c>
      <c r="E31" s="6">
        <f t="shared" si="5"/>
        <v>1.855</v>
      </c>
      <c r="F31" s="6">
        <f t="shared" si="2"/>
        <v>7.7100000000000002E-2</v>
      </c>
      <c r="G31" s="7"/>
      <c r="H31" s="7"/>
      <c r="I31" s="6"/>
      <c r="J31" s="15"/>
      <c r="K31" s="11">
        <f t="shared" si="3"/>
        <v>1.8628915286929</v>
      </c>
      <c r="M31" s="5">
        <f t="shared" si="4"/>
        <v>1.0476435022292192E-2</v>
      </c>
    </row>
    <row r="32" spans="1:13">
      <c r="A32" s="5">
        <v>4</v>
      </c>
      <c r="B32" s="13">
        <v>0.2</v>
      </c>
      <c r="C32" s="7">
        <v>-1.79</v>
      </c>
      <c r="D32" s="7">
        <v>1.67</v>
      </c>
      <c r="E32" s="6">
        <f t="shared" si="5"/>
        <v>1.73</v>
      </c>
      <c r="F32" s="6">
        <f t="shared" si="2"/>
        <v>7.46E-2</v>
      </c>
      <c r="G32" s="7"/>
      <c r="H32" s="7"/>
      <c r="I32" s="6"/>
      <c r="J32" s="15"/>
      <c r="K32" s="11">
        <f t="shared" si="3"/>
        <v>1.7394765753457697</v>
      </c>
      <c r="M32" s="5">
        <f t="shared" si="4"/>
        <v>1.6137088652267092E-2</v>
      </c>
    </row>
    <row r="33" spans="1:13">
      <c r="A33" s="5">
        <v>5</v>
      </c>
      <c r="B33" s="13">
        <v>0.2</v>
      </c>
      <c r="C33" s="7">
        <v>-1.59</v>
      </c>
      <c r="D33" s="7">
        <v>1.48</v>
      </c>
      <c r="E33" s="6">
        <f t="shared" si="5"/>
        <v>1.5350000000000001</v>
      </c>
      <c r="F33" s="6">
        <f t="shared" si="2"/>
        <v>7.0700000000000013E-2</v>
      </c>
      <c r="J33" s="14"/>
      <c r="K33" s="11">
        <f t="shared" si="3"/>
        <v>1.5523289963615441</v>
      </c>
      <c r="M33" s="5">
        <f t="shared" si="4"/>
        <v>6.007696622348014E-2</v>
      </c>
    </row>
    <row r="34" spans="1:13">
      <c r="A34" s="5">
        <v>6</v>
      </c>
      <c r="B34" s="13">
        <v>0.2</v>
      </c>
      <c r="C34" s="7">
        <v>-1.37</v>
      </c>
      <c r="D34" s="7">
        <v>1.26</v>
      </c>
      <c r="E34" s="6">
        <f t="shared" si="5"/>
        <v>1.3149999999999999</v>
      </c>
      <c r="F34" s="6">
        <f t="shared" si="2"/>
        <v>6.6299999999999998E-2</v>
      </c>
      <c r="J34" s="14"/>
      <c r="K34" s="11">
        <f t="shared" si="3"/>
        <v>1.3282507230413523</v>
      </c>
      <c r="M34" s="5">
        <f t="shared" si="4"/>
        <v>3.9944049994113683E-2</v>
      </c>
    </row>
    <row r="35" spans="1:13">
      <c r="A35" s="5">
        <v>7</v>
      </c>
      <c r="B35" s="13">
        <v>0.2</v>
      </c>
      <c r="C35" s="7">
        <v>-1.1599999999999999</v>
      </c>
      <c r="D35" s="7">
        <v>1.05</v>
      </c>
      <c r="E35" s="6">
        <f t="shared" si="5"/>
        <v>1.105</v>
      </c>
      <c r="F35" s="6">
        <f t="shared" si="2"/>
        <v>6.2100000000000002E-2</v>
      </c>
      <c r="J35" s="14"/>
      <c r="K35" s="11">
        <f t="shared" si="3"/>
        <v>1.1003978624479449</v>
      </c>
      <c r="M35" s="5">
        <f t="shared" si="4"/>
        <v>5.4920690611308109E-3</v>
      </c>
    </row>
    <row r="36" spans="1:13">
      <c r="A36" s="5">
        <v>8</v>
      </c>
      <c r="B36" s="13">
        <v>0.2</v>
      </c>
      <c r="C36" s="7">
        <v>-0.97</v>
      </c>
      <c r="D36" s="7">
        <v>0.87</v>
      </c>
      <c r="E36" s="6">
        <f t="shared" si="5"/>
        <v>0.91999999999999993</v>
      </c>
      <c r="F36" s="6">
        <f t="shared" si="2"/>
        <v>5.8400000000000001E-2</v>
      </c>
      <c r="J36" s="14"/>
      <c r="K36" s="11">
        <f t="shared" si="3"/>
        <v>0.89300985988484594</v>
      </c>
      <c r="M36" s="5">
        <f t="shared" si="4"/>
        <v>0.21359180411300335</v>
      </c>
    </row>
    <row r="37" spans="1:13">
      <c r="A37" s="5">
        <v>9</v>
      </c>
      <c r="B37" s="13">
        <v>0.2</v>
      </c>
      <c r="C37" s="7">
        <v>-0.77</v>
      </c>
      <c r="D37" s="7">
        <v>0.68</v>
      </c>
      <c r="E37" s="6">
        <f t="shared" si="5"/>
        <v>0.72500000000000009</v>
      </c>
      <c r="F37" s="6">
        <f t="shared" si="2"/>
        <v>5.4500000000000007E-2</v>
      </c>
      <c r="J37" s="14"/>
      <c r="K37" s="11">
        <f t="shared" si="3"/>
        <v>0.71729296675834653</v>
      </c>
      <c r="M37" s="5">
        <f t="shared" si="4"/>
        <v>1.9997764965222785E-2</v>
      </c>
    </row>
    <row r="38" spans="1:13">
      <c r="A38" s="5">
        <v>10</v>
      </c>
      <c r="B38" s="13">
        <v>0.2</v>
      </c>
      <c r="C38" s="7">
        <v>-0.61</v>
      </c>
      <c r="D38" s="7">
        <v>0.53</v>
      </c>
      <c r="E38" s="6">
        <f t="shared" si="5"/>
        <v>0.57000000000000006</v>
      </c>
      <c r="F38" s="6">
        <f t="shared" si="2"/>
        <v>5.1400000000000001E-2</v>
      </c>
      <c r="J38" s="14"/>
      <c r="K38" s="11">
        <f t="shared" si="3"/>
        <v>0.57471946962445697</v>
      </c>
      <c r="M38" s="5">
        <f t="shared" si="4"/>
        <v>8.4306323851123487E-3</v>
      </c>
    </row>
    <row r="39" spans="1:13">
      <c r="A39" s="5">
        <v>11</v>
      </c>
      <c r="B39" s="13">
        <v>0.2</v>
      </c>
      <c r="C39" s="7">
        <v>-0.5</v>
      </c>
      <c r="D39" s="7">
        <v>0.42</v>
      </c>
      <c r="E39" s="6">
        <f t="shared" si="5"/>
        <v>0.45999999999999996</v>
      </c>
      <c r="F39" s="6">
        <f t="shared" si="2"/>
        <v>4.9200000000000001E-2</v>
      </c>
      <c r="J39" s="14"/>
      <c r="K39" s="11">
        <f t="shared" si="3"/>
        <v>0.46175420489599983</v>
      </c>
      <c r="M39" s="5">
        <f>((E39-K39)/F39)^2</f>
        <v>1.271248437252092E-3</v>
      </c>
    </row>
    <row r="40" spans="1:13">
      <c r="A40" s="5">
        <v>12</v>
      </c>
      <c r="B40" s="13">
        <v>0.2</v>
      </c>
      <c r="C40" s="7">
        <v>-0.42</v>
      </c>
      <c r="D40" s="7">
        <v>0.34</v>
      </c>
      <c r="E40" s="6">
        <f t="shared" si="5"/>
        <v>0.38</v>
      </c>
      <c r="F40" s="6">
        <f t="shared" si="2"/>
        <v>4.7600000000000003E-2</v>
      </c>
      <c r="J40" s="14"/>
      <c r="K40" s="11">
        <f t="shared" si="3"/>
        <v>0.37321172217177251</v>
      </c>
      <c r="M40" s="5">
        <f>((E40-K40)/F40)^2</f>
        <v>2.0337862736214338E-2</v>
      </c>
    </row>
    <row r="41" spans="1:13">
      <c r="A41" s="5">
        <v>13</v>
      </c>
      <c r="B41" s="13">
        <v>0.2</v>
      </c>
      <c r="C41" s="7">
        <v>-0.34</v>
      </c>
      <c r="D41" s="7">
        <v>0.26</v>
      </c>
      <c r="E41" s="6">
        <f t="shared" si="5"/>
        <v>0.30000000000000004</v>
      </c>
      <c r="F41" s="6">
        <f t="shared" si="2"/>
        <v>4.5999999999999999E-2</v>
      </c>
      <c r="J41" s="14"/>
      <c r="K41" s="11">
        <f t="shared" si="3"/>
        <v>0.30398865548493359</v>
      </c>
      <c r="M41" s="5">
        <f>((E41-K41)/F41)^2</f>
        <v>7.5186070782091016E-3</v>
      </c>
    </row>
    <row r="42" spans="1:13">
      <c r="A42" s="5">
        <v>14</v>
      </c>
      <c r="B42" s="13">
        <v>0.2</v>
      </c>
      <c r="C42" s="7">
        <v>-0.3</v>
      </c>
      <c r="D42" s="7">
        <v>0.2</v>
      </c>
      <c r="E42" s="6">
        <f>(D42-C42)/2</f>
        <v>0.25</v>
      </c>
      <c r="F42" s="6">
        <f t="shared" si="2"/>
        <v>4.4999999999999998E-2</v>
      </c>
      <c r="J42" s="14"/>
      <c r="K42" s="11">
        <f t="shared" si="3"/>
        <v>0.24973109356808582</v>
      </c>
      <c r="M42" s="5">
        <f>((E42-K42)/F42)^2</f>
        <v>3.5708972407317446E-5</v>
      </c>
    </row>
    <row r="43" spans="1:13">
      <c r="A43" s="5">
        <v>15</v>
      </c>
      <c r="B43" s="13">
        <v>0.2</v>
      </c>
      <c r="C43" s="7">
        <v>-0.26</v>
      </c>
      <c r="D43" s="7">
        <v>0.15</v>
      </c>
      <c r="E43" s="6">
        <f>(D43-C43)/2</f>
        <v>0.20500000000000002</v>
      </c>
      <c r="F43" s="6">
        <f t="shared" si="2"/>
        <v>4.41E-2</v>
      </c>
      <c r="J43" s="14"/>
      <c r="K43" s="11">
        <f t="shared" si="3"/>
        <v>0.20696550408024145</v>
      </c>
      <c r="M43" s="5">
        <f>((E43-K43)/F43)^2</f>
        <v>1.9864183593490958E-3</v>
      </c>
    </row>
    <row r="44" spans="1:13">
      <c r="C44" s="7"/>
      <c r="M44" s="17">
        <f ca="1">SUM(M13:M43)/(COUNT(M13:M43)-1)</f>
        <v>2.8545876870047459E-2</v>
      </c>
    </row>
  </sheetData>
  <phoneticPr fontId="9"/>
  <pageMargins left="0.78740157480314965" right="0.78740157480314965" top="0.98425196850393704" bottom="0.98425196850393704" header="0.51181102362204722" footer="0.51181102362204722"/>
  <pageSetup paperSize="0" scale="67" fitToHeight="0" orientation="landscape" horizontalDpi="4294967292" verticalDpi="4294967292"/>
  <rowBreaks count="1" manualBreakCount="1">
    <brk id="45" max="16383" man="1"/>
  </rowBreaks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distance</vt:lpstr>
      <vt:lpstr>mesures (1)</vt:lpstr>
      <vt:lpstr>mesures (2)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Jean-Michel Laffaille</dc:creator>
  <cp:keywords/>
  <dc:description>mesures fournies par P.E. BRUNET ; L Merlet ; J Bourasseau</dc:description>
  <cp:lastModifiedBy>Jean-Michel Laffaille</cp:lastModifiedBy>
  <cp:lastPrinted>2011-06-16T16:49:16Z</cp:lastPrinted>
  <dcterms:created xsi:type="dcterms:W3CDTF">2004-05-25T17:37:15Z</dcterms:created>
  <dcterms:modified xsi:type="dcterms:W3CDTF">2025-02-06T11:51:55Z</dcterms:modified>
  <cp:category/>
</cp:coreProperties>
</file>